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én\Documents\MFSZ\statisztika\2019\"/>
    </mc:Choice>
  </mc:AlternateContent>
  <bookViews>
    <workbookView xWindow="0" yWindow="0" windowWidth="20490" windowHeight="7755"/>
  </bookViews>
  <sheets>
    <sheet name="forg., áll." sheetId="1" r:id="rId1"/>
    <sheet name="szolg. jell." sheetId="2" r:id="rId2"/>
    <sheet name="ügyfelek" sheetId="3" r:id="rId3"/>
    <sheet name="ágazati megoszl." sheetId="5" r:id="rId4"/>
    <sheet name="ág.-i összesítés" sheetId="4" r:id="rId5"/>
  </sheets>
  <calcPr calcId="152511"/>
</workbook>
</file>

<file path=xl/calcChain.xml><?xml version="1.0" encoding="utf-8"?>
<calcChain xmlns="http://schemas.openxmlformats.org/spreadsheetml/2006/main">
  <c r="V7" i="3" l="1"/>
  <c r="V8" i="3"/>
  <c r="V9" i="3"/>
  <c r="V10" i="3"/>
  <c r="V11" i="3"/>
  <c r="V12" i="3"/>
  <c r="V13" i="3"/>
  <c r="V14" i="3"/>
  <c r="V15" i="3"/>
  <c r="V16" i="3"/>
  <c r="V17" i="3"/>
  <c r="X7" i="3"/>
  <c r="X8" i="3"/>
  <c r="X9" i="3"/>
  <c r="X10" i="3"/>
  <c r="X11" i="3"/>
  <c r="X12" i="3"/>
  <c r="X13" i="3"/>
  <c r="X14" i="3"/>
  <c r="X15" i="3"/>
  <c r="X16" i="3"/>
  <c r="X17" i="3"/>
  <c r="T17" i="5"/>
  <c r="S17" i="5"/>
  <c r="S18" i="5"/>
  <c r="S7" i="5"/>
  <c r="S8" i="5"/>
  <c r="S9" i="5"/>
  <c r="S10" i="5"/>
  <c r="S11" i="5"/>
  <c r="S12" i="5"/>
  <c r="S13" i="5"/>
  <c r="S14" i="5"/>
  <c r="S15" i="5"/>
  <c r="S16" i="5"/>
  <c r="T7" i="5"/>
  <c r="T8" i="5"/>
  <c r="T9" i="5"/>
  <c r="T10" i="5"/>
  <c r="T11" i="5"/>
  <c r="T12" i="5"/>
  <c r="T13" i="5"/>
  <c r="T14" i="5"/>
  <c r="T15" i="5"/>
  <c r="T16" i="5"/>
  <c r="E18" i="5" l="1"/>
  <c r="F18" i="5"/>
  <c r="G18" i="5"/>
  <c r="H18" i="5"/>
  <c r="I18" i="5"/>
  <c r="J18" i="5"/>
  <c r="K18" i="5"/>
  <c r="L18" i="5"/>
  <c r="M18" i="5"/>
  <c r="N18" i="5"/>
  <c r="O18" i="5"/>
  <c r="D18" i="5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E18" i="3"/>
  <c r="D19" i="2"/>
  <c r="E19" i="2"/>
  <c r="F19" i="2"/>
  <c r="G19" i="2"/>
  <c r="H19" i="2"/>
  <c r="I19" i="2"/>
  <c r="J19" i="2"/>
  <c r="K19" i="2"/>
  <c r="L19" i="2"/>
  <c r="C19" i="2"/>
  <c r="M19" i="1" l="1"/>
  <c r="N19" i="1"/>
  <c r="O19" i="1"/>
  <c r="P19" i="1"/>
  <c r="L19" i="1"/>
  <c r="H19" i="1"/>
  <c r="I19" i="1"/>
  <c r="J19" i="1"/>
  <c r="K19" i="1"/>
  <c r="D19" i="1"/>
  <c r="E19" i="1"/>
  <c r="F19" i="1"/>
  <c r="C19" i="1"/>
  <c r="G19" i="1"/>
  <c r="P11" i="4" l="1"/>
  <c r="S6" i="5"/>
  <c r="L12" i="1" l="1"/>
  <c r="X6" i="3" l="1"/>
  <c r="G9" i="1" l="1"/>
  <c r="L7" i="1" l="1"/>
  <c r="L8" i="1"/>
  <c r="L9" i="1"/>
  <c r="L10" i="1"/>
  <c r="L11" i="1"/>
  <c r="L13" i="1"/>
  <c r="L14" i="1"/>
  <c r="L15" i="1"/>
  <c r="L16" i="1"/>
  <c r="L17" i="1"/>
  <c r="L7" i="2" l="1"/>
  <c r="L8" i="2"/>
  <c r="L9" i="2"/>
  <c r="L10" i="2"/>
  <c r="L11" i="2"/>
  <c r="L12" i="2"/>
  <c r="L13" i="2"/>
  <c r="L14" i="2"/>
  <c r="L15" i="2"/>
  <c r="L16" i="2"/>
  <c r="L17" i="2"/>
  <c r="T6" i="5" l="1"/>
  <c r="T18" i="5" s="1"/>
  <c r="I20" i="1"/>
  <c r="J20" i="1"/>
  <c r="K20" i="1"/>
  <c r="P19" i="3" l="1"/>
  <c r="R19" i="3"/>
  <c r="T19" i="3"/>
  <c r="N19" i="3"/>
  <c r="X18" i="3"/>
  <c r="N19" i="2"/>
  <c r="H20" i="2" s="1"/>
  <c r="H20" i="1"/>
  <c r="R19" i="1"/>
  <c r="Q18" i="5"/>
  <c r="I19" i="5" s="1"/>
  <c r="X22" i="3" l="1"/>
  <c r="R20" i="1"/>
  <c r="K20" i="2"/>
  <c r="J20" i="2"/>
  <c r="I20" i="2"/>
  <c r="M19" i="5"/>
  <c r="E19" i="5"/>
  <c r="K19" i="5"/>
  <c r="O19" i="5"/>
  <c r="G19" i="5"/>
  <c r="O11" i="4"/>
  <c r="N20" i="2" l="1"/>
  <c r="Q19" i="5"/>
  <c r="P18" i="5" l="1"/>
  <c r="G8" i="2" l="1"/>
  <c r="G9" i="2"/>
  <c r="G10" i="2"/>
  <c r="G11" i="2"/>
  <c r="G12" i="2"/>
  <c r="G13" i="2"/>
  <c r="G14" i="2"/>
  <c r="G15" i="2"/>
  <c r="G16" i="2"/>
  <c r="G17" i="2"/>
  <c r="G7" i="2"/>
  <c r="G7" i="1"/>
  <c r="G8" i="1"/>
  <c r="G10" i="1"/>
  <c r="G11" i="1"/>
  <c r="G12" i="1"/>
  <c r="G13" i="1"/>
  <c r="G14" i="1"/>
  <c r="G15" i="1"/>
  <c r="G16" i="1"/>
  <c r="G17" i="1"/>
  <c r="Q19" i="1" l="1"/>
  <c r="M19" i="2"/>
  <c r="F20" i="2" s="1"/>
  <c r="F20" i="1"/>
  <c r="C20" i="1" l="1"/>
  <c r="D20" i="1"/>
  <c r="E20" i="1"/>
  <c r="V18" i="3" l="1"/>
  <c r="K19" i="3" l="1"/>
  <c r="L19" i="3"/>
  <c r="I19" i="3"/>
  <c r="J19" i="3"/>
  <c r="V19" i="3" l="1"/>
  <c r="D20" i="2"/>
  <c r="Q20" i="1"/>
  <c r="C20" i="2" l="1"/>
  <c r="E20" i="2"/>
  <c r="M20" i="2" l="1"/>
  <c r="L11" i="4" l="1"/>
  <c r="M11" i="4"/>
  <c r="V6" i="3" l="1"/>
  <c r="D19" i="5" l="1"/>
  <c r="H19" i="5" l="1"/>
  <c r="N19" i="5"/>
  <c r="L19" i="5"/>
  <c r="J19" i="5"/>
  <c r="F19" i="5"/>
  <c r="K11" i="4"/>
  <c r="J11" i="4"/>
  <c r="I11" i="4"/>
  <c r="H11" i="4"/>
  <c r="G11" i="4"/>
  <c r="F11" i="4"/>
  <c r="E11" i="4"/>
  <c r="D11" i="4"/>
  <c r="C11" i="4"/>
  <c r="P19" i="5" l="1"/>
  <c r="S19" i="3"/>
  <c r="Q19" i="3"/>
  <c r="O19" i="3"/>
  <c r="M19" i="3"/>
  <c r="X19" i="3" l="1"/>
</calcChain>
</file>

<file path=xl/sharedStrings.xml><?xml version="1.0" encoding="utf-8"?>
<sst xmlns="http://schemas.openxmlformats.org/spreadsheetml/2006/main" count="119" uniqueCount="56">
  <si>
    <t>Szervezet</t>
  </si>
  <si>
    <t>belföld</t>
  </si>
  <si>
    <t>export</t>
  </si>
  <si>
    <t>import</t>
  </si>
  <si>
    <t>összesen</t>
  </si>
  <si>
    <t xml:space="preserve">import </t>
  </si>
  <si>
    <t>bruttó</t>
  </si>
  <si>
    <t>nettó</t>
  </si>
  <si>
    <t>Összesen</t>
  </si>
  <si>
    <t xml:space="preserve">                                                          Faktorált forgalom</t>
  </si>
  <si>
    <t xml:space="preserve">                 Faktorált állomány</t>
  </si>
  <si>
    <t>csak nyilvántart.</t>
  </si>
  <si>
    <t>mikro</t>
  </si>
  <si>
    <t>kis</t>
  </si>
  <si>
    <t>közép</t>
  </si>
  <si>
    <t>nagy</t>
  </si>
  <si>
    <t>összes</t>
  </si>
  <si>
    <t>aktív</t>
  </si>
  <si>
    <t>Mezőgazdaság</t>
  </si>
  <si>
    <t>Ipar</t>
  </si>
  <si>
    <t>Építőipar</t>
  </si>
  <si>
    <t>Kereskedelem</t>
  </si>
  <si>
    <t>Szolgáltatások</t>
  </si>
  <si>
    <t>Egyéb</t>
  </si>
  <si>
    <t>Szolgáltatás</t>
  </si>
  <si>
    <t>inv. disc.</t>
  </si>
  <si>
    <t>visszkereset</t>
  </si>
  <si>
    <t>%-os megoszlás</t>
  </si>
  <si>
    <t>Teljes forgalom %</t>
  </si>
  <si>
    <t>Teljes forg. %-a</t>
  </si>
  <si>
    <t>visszkereset nélkül incl. lejárt köv.</t>
  </si>
  <si>
    <t>mikro( HUF-db)</t>
  </si>
  <si>
    <t>kis (HUF-db)</t>
  </si>
  <si>
    <t>közép (HUF-db)</t>
  </si>
  <si>
    <t>nagy (HUF-db)</t>
  </si>
  <si>
    <t>Ügyfelek száma (db)</t>
  </si>
  <si>
    <t>Üf.sz.</t>
  </si>
  <si>
    <t>Egyéb Faktorok</t>
  </si>
  <si>
    <t>Budapest Bank Zrt.</t>
  </si>
  <si>
    <t>Díjbeszedő Faktorház Zrt.</t>
  </si>
  <si>
    <t>Eurotrade Capital Zrt.</t>
  </si>
  <si>
    <t>GLOBAL Faktor Zrt.</t>
  </si>
  <si>
    <t>Laurus Zrt.</t>
  </si>
  <si>
    <t>MagNet Faktor Zrt.</t>
  </si>
  <si>
    <t>MKK Zrt.</t>
  </si>
  <si>
    <t>OTP Bank Nyrt.</t>
  </si>
  <si>
    <t>Raiffeisen Bank Zrt.</t>
  </si>
  <si>
    <t>Takarék Faktorház Zrt.</t>
  </si>
  <si>
    <t>%-os ágazati megoszlás</t>
  </si>
  <si>
    <t>UniCredit Bank Hungary Zrt.</t>
  </si>
  <si>
    <t>cross border</t>
  </si>
  <si>
    <t xml:space="preserve">2019. Faktorált forgalom, faktorált állomány (Mrd. HUF) </t>
  </si>
  <si>
    <t xml:space="preserve"> 2019.  Fatorált forgalom a szolgáltatás jellege szerint (Mrd. HUF)</t>
  </si>
  <si>
    <t>2019. Forgalom (Mrd. HUF) és ügyfélszám (db) az ügyfél árbevétele szerimt</t>
  </si>
  <si>
    <t xml:space="preserve"> 2019. A forgalom ágazati megoszlása (Mrd. HUF)</t>
  </si>
  <si>
    <t>2019. Ágazati összesítés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</si>
</sst>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2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88">
    <xf numFmtId="0" fontId="0" fillId="0" borderId="0" xfId="0"/>
    <xf numFmtId="0" fontId="1" fillId="2" borderId="11" xfId="0" applyFont="1" applyFill="1" applyBorder="1" applyAlignment="1">
      <alignment horizontal="center"/>
    </xf>
    <xf numFmtId="0" fontId="0" fillId="3" borderId="6" xfId="0" applyFill="1" applyBorder="1"/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4" fillId="2" borderId="12" xfId="0" applyFont="1" applyFill="1" applyBorder="1"/>
    <xf numFmtId="0" fontId="3" fillId="2" borderId="4" xfId="0" applyFont="1" applyFill="1" applyBorder="1" applyAlignment="1"/>
    <xf numFmtId="0" fontId="3" fillId="2" borderId="11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0" xfId="0" applyBorder="1"/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0" borderId="0" xfId="0" applyFont="1"/>
    <xf numFmtId="0" fontId="0" fillId="0" borderId="0" xfId="0" applyFont="1"/>
    <xf numFmtId="0" fontId="1" fillId="2" borderId="8" xfId="0" applyFont="1" applyFill="1" applyBorder="1" applyAlignment="1">
      <alignment horizontal="center"/>
    </xf>
    <xf numFmtId="2" fontId="7" fillId="3" borderId="19" xfId="0" applyNumberFormat="1" applyFont="1" applyFill="1" applyBorder="1"/>
    <xf numFmtId="2" fontId="7" fillId="3" borderId="18" xfId="0" applyNumberFormat="1" applyFont="1" applyFill="1" applyBorder="1"/>
    <xf numFmtId="2" fontId="7" fillId="3" borderId="19" xfId="0" applyNumberFormat="1" applyFont="1" applyFill="1" applyBorder="1" applyAlignment="1">
      <alignment horizontal="right"/>
    </xf>
    <xf numFmtId="2" fontId="7" fillId="3" borderId="16" xfId="0" applyNumberFormat="1" applyFont="1" applyFill="1" applyBorder="1"/>
    <xf numFmtId="0" fontId="7" fillId="0" borderId="0" xfId="0" applyFont="1" applyBorder="1"/>
    <xf numFmtId="2" fontId="7" fillId="3" borderId="18" xfId="0" applyNumberFormat="1" applyFont="1" applyFill="1" applyBorder="1" applyAlignment="1">
      <alignment horizontal="right"/>
    </xf>
    <xf numFmtId="2" fontId="7" fillId="3" borderId="16" xfId="0" applyNumberFormat="1" applyFont="1" applyFill="1" applyBorder="1" applyAlignment="1">
      <alignment horizontal="right"/>
    </xf>
    <xf numFmtId="0" fontId="10" fillId="0" borderId="0" xfId="0" applyFont="1" applyBorder="1"/>
    <xf numFmtId="2" fontId="6" fillId="5" borderId="26" xfId="0" applyNumberFormat="1" applyFont="1" applyFill="1" applyBorder="1"/>
    <xf numFmtId="2" fontId="7" fillId="3" borderId="17" xfId="0" applyNumberFormat="1" applyFont="1" applyFill="1" applyBorder="1" applyAlignment="1">
      <alignment horizontal="right"/>
    </xf>
    <xf numFmtId="2" fontId="7" fillId="3" borderId="17" xfId="0" applyNumberFormat="1" applyFont="1" applyFill="1" applyBorder="1"/>
    <xf numFmtId="0" fontId="1" fillId="2" borderId="40" xfId="0" applyFont="1" applyFill="1" applyBorder="1"/>
    <xf numFmtId="2" fontId="6" fillId="5" borderId="8" xfId="0" applyNumberFormat="1" applyFont="1" applyFill="1" applyBorder="1"/>
    <xf numFmtId="9" fontId="0" fillId="0" borderId="0" xfId="1" applyFont="1"/>
    <xf numFmtId="9" fontId="6" fillId="5" borderId="26" xfId="1" applyFont="1" applyFill="1" applyBorder="1"/>
    <xf numFmtId="2" fontId="10" fillId="3" borderId="19" xfId="0" applyNumberFormat="1" applyFont="1" applyFill="1" applyBorder="1" applyAlignment="1">
      <alignment horizontal="right"/>
    </xf>
    <xf numFmtId="2" fontId="10" fillId="3" borderId="16" xfId="0" applyNumberFormat="1" applyFont="1" applyFill="1" applyBorder="1" applyAlignment="1">
      <alignment horizontal="right"/>
    </xf>
    <xf numFmtId="9" fontId="2" fillId="5" borderId="26" xfId="1" applyFont="1" applyFill="1" applyBorder="1"/>
    <xf numFmtId="2" fontId="10" fillId="3" borderId="20" xfId="0" applyNumberFormat="1" applyFont="1" applyFill="1" applyBorder="1"/>
    <xf numFmtId="2" fontId="2" fillId="5" borderId="26" xfId="0" applyNumberFormat="1" applyFont="1" applyFill="1" applyBorder="1"/>
    <xf numFmtId="2" fontId="10" fillId="3" borderId="18" xfId="0" applyNumberFormat="1" applyFont="1" applyFill="1" applyBorder="1"/>
    <xf numFmtId="2" fontId="10" fillId="3" borderId="19" xfId="0" applyNumberFormat="1" applyFont="1" applyFill="1" applyBorder="1"/>
    <xf numFmtId="2" fontId="10" fillId="3" borderId="16" xfId="0" applyNumberFormat="1" applyFont="1" applyFill="1" applyBorder="1"/>
    <xf numFmtId="2" fontId="10" fillId="3" borderId="17" xfId="0" applyNumberFormat="1" applyFont="1" applyFill="1" applyBorder="1"/>
    <xf numFmtId="2" fontId="10" fillId="3" borderId="20" xfId="0" applyNumberFormat="1" applyFont="1" applyFill="1" applyBorder="1" applyAlignment="1">
      <alignment horizontal="right"/>
    </xf>
    <xf numFmtId="2" fontId="10" fillId="3" borderId="30" xfId="0" applyNumberFormat="1" applyFont="1" applyFill="1" applyBorder="1"/>
    <xf numFmtId="2" fontId="10" fillId="3" borderId="29" xfId="0" applyNumberFormat="1" applyFont="1" applyFill="1" applyBorder="1" applyAlignment="1">
      <alignment horizontal="right"/>
    </xf>
    <xf numFmtId="9" fontId="4" fillId="5" borderId="25" xfId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2" fontId="0" fillId="3" borderId="6" xfId="0" applyNumberFormat="1" applyFill="1" applyBorder="1" applyAlignment="1"/>
    <xf numFmtId="2" fontId="7" fillId="3" borderId="6" xfId="0" applyNumberFormat="1" applyFont="1" applyFill="1" applyBorder="1" applyAlignment="1">
      <alignment horizontal="right"/>
    </xf>
    <xf numFmtId="2" fontId="0" fillId="3" borderId="6" xfId="0" applyNumberFormat="1" applyFill="1" applyBorder="1" applyAlignment="1">
      <alignment horizontal="right"/>
    </xf>
    <xf numFmtId="0" fontId="10" fillId="3" borderId="6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/>
    <xf numFmtId="2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9" fontId="8" fillId="5" borderId="44" xfId="1" applyFont="1" applyFill="1" applyBorder="1"/>
    <xf numFmtId="0" fontId="8" fillId="5" borderId="43" xfId="0" applyFont="1" applyFill="1" applyBorder="1" applyAlignment="1">
      <alignment horizontal="right"/>
    </xf>
    <xf numFmtId="9" fontId="4" fillId="5" borderId="44" xfId="1" applyFont="1" applyFill="1" applyBorder="1"/>
    <xf numFmtId="9" fontId="4" fillId="5" borderId="44" xfId="1" applyFont="1" applyFill="1" applyBorder="1" applyAlignment="1">
      <alignment horizontal="center"/>
    </xf>
    <xf numFmtId="165" fontId="6" fillId="5" borderId="42" xfId="1" applyNumberFormat="1" applyFont="1" applyFill="1" applyBorder="1"/>
    <xf numFmtId="2" fontId="10" fillId="3" borderId="39" xfId="0" applyNumberFormat="1" applyFont="1" applyFill="1" applyBorder="1"/>
    <xf numFmtId="0" fontId="6" fillId="2" borderId="37" xfId="0" applyFont="1" applyFill="1" applyBorder="1" applyAlignment="1">
      <alignment horizontal="left"/>
    </xf>
    <xf numFmtId="2" fontId="0" fillId="0" borderId="0" xfId="0" applyNumberFormat="1"/>
    <xf numFmtId="2" fontId="7" fillId="0" borderId="0" xfId="0" applyNumberFormat="1" applyFont="1"/>
    <xf numFmtId="0" fontId="6" fillId="2" borderId="1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2" fontId="10" fillId="3" borderId="29" xfId="0" applyNumberFormat="1" applyFont="1" applyFill="1" applyBorder="1"/>
    <xf numFmtId="2" fontId="6" fillId="5" borderId="44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left"/>
    </xf>
    <xf numFmtId="2" fontId="8" fillId="3" borderId="6" xfId="0" applyNumberFormat="1" applyFont="1" applyFill="1" applyBorder="1" applyAlignment="1"/>
    <xf numFmtId="165" fontId="4" fillId="3" borderId="6" xfId="1" applyNumberFormat="1" applyFont="1" applyFill="1" applyBorder="1" applyAlignment="1"/>
    <xf numFmtId="2" fontId="2" fillId="3" borderId="38" xfId="0" applyNumberFormat="1" applyFont="1" applyFill="1" applyBorder="1" applyAlignment="1">
      <alignment horizontal="right"/>
    </xf>
    <xf numFmtId="2" fontId="2" fillId="5" borderId="6" xfId="0" applyNumberFormat="1" applyFont="1" applyFill="1" applyBorder="1"/>
    <xf numFmtId="2" fontId="6" fillId="5" borderId="6" xfId="0" applyNumberFormat="1" applyFont="1" applyFill="1" applyBorder="1"/>
    <xf numFmtId="9" fontId="6" fillId="5" borderId="6" xfId="0" applyNumberFormat="1" applyFont="1" applyFill="1" applyBorder="1"/>
    <xf numFmtId="2" fontId="7" fillId="5" borderId="35" xfId="0" applyNumberFormat="1" applyFont="1" applyFill="1" applyBorder="1"/>
    <xf numFmtId="0" fontId="0" fillId="0" borderId="2" xfId="0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9" fontId="6" fillId="5" borderId="6" xfId="1" applyFont="1" applyFill="1" applyBorder="1"/>
    <xf numFmtId="2" fontId="7" fillId="5" borderId="51" xfId="0" applyNumberFormat="1" applyFont="1" applyFill="1" applyBorder="1"/>
    <xf numFmtId="0" fontId="6" fillId="5" borderId="9" xfId="0" applyFont="1" applyFill="1" applyBorder="1" applyAlignment="1">
      <alignment horizontal="center"/>
    </xf>
    <xf numFmtId="0" fontId="5" fillId="2" borderId="6" xfId="0" applyFont="1" applyFill="1" applyBorder="1"/>
    <xf numFmtId="0" fontId="4" fillId="2" borderId="6" xfId="0" applyFont="1" applyFill="1" applyBorder="1"/>
    <xf numFmtId="2" fontId="2" fillId="3" borderId="49" xfId="0" applyNumberFormat="1" applyFont="1" applyFill="1" applyBorder="1"/>
    <xf numFmtId="2" fontId="2" fillId="3" borderId="20" xfId="0" applyNumberFormat="1" applyFont="1" applyFill="1" applyBorder="1"/>
    <xf numFmtId="2" fontId="2" fillId="3" borderId="24" xfId="0" applyNumberFormat="1" applyFont="1" applyFill="1" applyBorder="1"/>
    <xf numFmtId="165" fontId="2" fillId="5" borderId="42" xfId="1" applyNumberFormat="1" applyFont="1" applyFill="1" applyBorder="1"/>
    <xf numFmtId="165" fontId="2" fillId="5" borderId="25" xfId="1" applyNumberFormat="1" applyFont="1" applyFill="1" applyBorder="1"/>
    <xf numFmtId="165" fontId="2" fillId="5" borderId="8" xfId="1" applyNumberFormat="1" applyFont="1" applyFill="1" applyBorder="1"/>
    <xf numFmtId="2" fontId="10" fillId="3" borderId="30" xfId="0" applyNumberFormat="1" applyFont="1" applyFill="1" applyBorder="1" applyAlignment="1">
      <alignment horizontal="right"/>
    </xf>
    <xf numFmtId="0" fontId="6" fillId="2" borderId="31" xfId="0" applyFont="1" applyFill="1" applyBorder="1" applyAlignment="1">
      <alignment horizontal="left"/>
    </xf>
    <xf numFmtId="2" fontId="2" fillId="5" borderId="9" xfId="0" applyNumberFormat="1" applyFont="1" applyFill="1" applyBorder="1"/>
    <xf numFmtId="2" fontId="7" fillId="3" borderId="39" xfId="0" applyNumberFormat="1" applyFont="1" applyFill="1" applyBorder="1"/>
    <xf numFmtId="2" fontId="7" fillId="3" borderId="20" xfId="0" applyNumberFormat="1" applyFont="1" applyFill="1" applyBorder="1" applyAlignment="1">
      <alignment horizontal="right"/>
    </xf>
    <xf numFmtId="2" fontId="7" fillId="3" borderId="20" xfId="0" applyNumberFormat="1" applyFont="1" applyFill="1" applyBorder="1"/>
    <xf numFmtId="2" fontId="2" fillId="5" borderId="53" xfId="0" applyNumberFormat="1" applyFont="1" applyFill="1" applyBorder="1"/>
    <xf numFmtId="165" fontId="2" fillId="5" borderId="53" xfId="0" applyNumberFormat="1" applyFont="1" applyFill="1" applyBorder="1"/>
    <xf numFmtId="2" fontId="6" fillId="5" borderId="53" xfId="0" applyNumberFormat="1" applyFont="1" applyFill="1" applyBorder="1"/>
    <xf numFmtId="165" fontId="6" fillId="5" borderId="53" xfId="0" applyNumberFormat="1" applyFont="1" applyFill="1" applyBorder="1"/>
    <xf numFmtId="9" fontId="2" fillId="5" borderId="6" xfId="0" applyNumberFormat="1" applyFont="1" applyFill="1" applyBorder="1"/>
    <xf numFmtId="2" fontId="10" fillId="3" borderId="18" xfId="0" applyNumberFormat="1" applyFont="1" applyFill="1" applyBorder="1" applyAlignment="1">
      <alignment horizontal="right"/>
    </xf>
    <xf numFmtId="2" fontId="10" fillId="3" borderId="17" xfId="0" applyNumberFormat="1" applyFont="1" applyFill="1" applyBorder="1" applyAlignment="1">
      <alignment horizontal="right"/>
    </xf>
    <xf numFmtId="2" fontId="2" fillId="5" borderId="44" xfId="0" applyNumberFormat="1" applyFont="1" applyFill="1" applyBorder="1" applyAlignment="1">
      <alignment horizontal="right"/>
    </xf>
    <xf numFmtId="9" fontId="2" fillId="5" borderId="8" xfId="1" applyNumberFormat="1" applyFont="1" applyFill="1" applyBorder="1" applyAlignment="1">
      <alignment horizontal="right"/>
    </xf>
    <xf numFmtId="9" fontId="2" fillId="5" borderId="43" xfId="1" applyNumberFormat="1" applyFont="1" applyFill="1" applyBorder="1" applyAlignment="1">
      <alignment horizontal="right"/>
    </xf>
    <xf numFmtId="9" fontId="12" fillId="5" borderId="27" xfId="1" applyFont="1" applyFill="1" applyBorder="1"/>
    <xf numFmtId="0" fontId="0" fillId="0" borderId="5" xfId="0" applyBorder="1"/>
    <xf numFmtId="9" fontId="6" fillId="5" borderId="44" xfId="1" applyNumberFormat="1" applyFont="1" applyFill="1" applyBorder="1" applyAlignment="1">
      <alignment horizontal="right"/>
    </xf>
    <xf numFmtId="9" fontId="6" fillId="5" borderId="27" xfId="1" applyNumberFormat="1" applyFont="1" applyFill="1" applyBorder="1" applyAlignment="1">
      <alignment horizontal="right"/>
    </xf>
    <xf numFmtId="0" fontId="0" fillId="0" borderId="2" xfId="0" applyBorder="1"/>
    <xf numFmtId="9" fontId="4" fillId="5" borderId="27" xfId="1" applyFont="1" applyFill="1" applyBorder="1"/>
    <xf numFmtId="0" fontId="4" fillId="5" borderId="27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center"/>
    </xf>
    <xf numFmtId="0" fontId="10" fillId="5" borderId="50" xfId="0" applyFont="1" applyFill="1" applyBorder="1"/>
    <xf numFmtId="2" fontId="10" fillId="5" borderId="35" xfId="0" applyNumberFormat="1" applyFont="1" applyFill="1" applyBorder="1"/>
    <xf numFmtId="2" fontId="4" fillId="5" borderId="36" xfId="0" applyNumberFormat="1" applyFont="1" applyFill="1" applyBorder="1"/>
    <xf numFmtId="0" fontId="7" fillId="5" borderId="50" xfId="0" applyFont="1" applyFill="1" applyBorder="1"/>
    <xf numFmtId="0" fontId="1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right"/>
    </xf>
    <xf numFmtId="165" fontId="4" fillId="3" borderId="6" xfId="1" applyNumberFormat="1" applyFont="1" applyFill="1" applyBorder="1" applyAlignment="1">
      <alignment horizontal="right"/>
    </xf>
    <xf numFmtId="2" fontId="10" fillId="5" borderId="29" xfId="0" applyNumberFormat="1" applyFont="1" applyFill="1" applyBorder="1"/>
    <xf numFmtId="165" fontId="6" fillId="5" borderId="25" xfId="1" applyNumberFormat="1" applyFont="1" applyFill="1" applyBorder="1"/>
    <xf numFmtId="10" fontId="8" fillId="3" borderId="6" xfId="1" applyNumberFormat="1" applyFont="1" applyFill="1" applyBorder="1" applyAlignment="1">
      <alignment horizontal="right"/>
    </xf>
    <xf numFmtId="9" fontId="2" fillId="5" borderId="6" xfId="1" applyNumberFormat="1" applyFont="1" applyFill="1" applyBorder="1"/>
    <xf numFmtId="0" fontId="0" fillId="0" borderId="13" xfId="0" applyBorder="1"/>
    <xf numFmtId="0" fontId="9" fillId="2" borderId="5" xfId="0" applyFont="1" applyFill="1" applyBorder="1" applyAlignment="1">
      <alignment horizontal="center"/>
    </xf>
    <xf numFmtId="9" fontId="8" fillId="5" borderId="6" xfId="1" applyFont="1" applyFill="1" applyBorder="1"/>
    <xf numFmtId="9" fontId="8" fillId="0" borderId="11" xfId="1" applyFont="1" applyFill="1" applyBorder="1"/>
    <xf numFmtId="1" fontId="7" fillId="3" borderId="19" xfId="0" applyNumberFormat="1" applyFon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/>
    </xf>
    <xf numFmtId="1" fontId="7" fillId="3" borderId="54" xfId="0" applyNumberFormat="1" applyFont="1" applyFill="1" applyBorder="1" applyAlignment="1">
      <alignment horizontal="center" vertical="center"/>
    </xf>
    <xf numFmtId="1" fontId="7" fillId="3" borderId="30" xfId="0" applyNumberFormat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2" fontId="6" fillId="3" borderId="20" xfId="0" applyNumberFormat="1" applyFont="1" applyFill="1" applyBorder="1"/>
    <xf numFmtId="2" fontId="6" fillId="3" borderId="49" xfId="0" applyNumberFormat="1" applyFont="1" applyFill="1" applyBorder="1"/>
    <xf numFmtId="2" fontId="6" fillId="3" borderId="24" xfId="0" applyNumberFormat="1" applyFont="1" applyFill="1" applyBorder="1"/>
    <xf numFmtId="2" fontId="6" fillId="3" borderId="56" xfId="0" applyNumberFormat="1" applyFont="1" applyFill="1" applyBorder="1"/>
    <xf numFmtId="2" fontId="6" fillId="3" borderId="38" xfId="0" applyNumberFormat="1" applyFont="1" applyFill="1" applyBorder="1"/>
    <xf numFmtId="2" fontId="6" fillId="3" borderId="55" xfId="0" applyNumberFormat="1" applyFont="1" applyFill="1" applyBorder="1"/>
    <xf numFmtId="2" fontId="6" fillId="3" borderId="30" xfId="0" applyNumberFormat="1" applyFont="1" applyFill="1" applyBorder="1"/>
    <xf numFmtId="2" fontId="6" fillId="3" borderId="54" xfId="0" applyNumberFormat="1" applyFont="1" applyFill="1" applyBorder="1"/>
    <xf numFmtId="0" fontId="0" fillId="0" borderId="4" xfId="0" applyBorder="1"/>
    <xf numFmtId="164" fontId="0" fillId="0" borderId="0" xfId="0" applyNumberFormat="1"/>
    <xf numFmtId="2" fontId="6" fillId="5" borderId="35" xfId="0" applyNumberFormat="1" applyFont="1" applyFill="1" applyBorder="1"/>
    <xf numFmtId="10" fontId="4" fillId="5" borderId="6" xfId="1" applyNumberFormat="1" applyFont="1" applyFill="1" applyBorder="1"/>
    <xf numFmtId="1" fontId="6" fillId="3" borderId="6" xfId="0" applyNumberFormat="1" applyFont="1" applyFill="1" applyBorder="1"/>
    <xf numFmtId="0" fontId="6" fillId="3" borderId="6" xfId="0" applyFont="1" applyFill="1" applyBorder="1"/>
    <xf numFmtId="166" fontId="10" fillId="3" borderId="6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/>
    <xf numFmtId="9" fontId="8" fillId="5" borderId="44" xfId="1" applyNumberFormat="1" applyFont="1" applyFill="1" applyBorder="1"/>
    <xf numFmtId="9" fontId="6" fillId="0" borderId="6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0" xfId="0" applyFont="1"/>
    <xf numFmtId="2" fontId="10" fillId="3" borderId="57" xfId="0" applyNumberFormat="1" applyFont="1" applyFill="1" applyBorder="1"/>
    <xf numFmtId="2" fontId="10" fillId="3" borderId="58" xfId="0" applyNumberFormat="1" applyFont="1" applyFill="1" applyBorder="1"/>
    <xf numFmtId="2" fontId="2" fillId="3" borderId="56" xfId="0" applyNumberFormat="1" applyFont="1" applyFill="1" applyBorder="1"/>
    <xf numFmtId="2" fontId="7" fillId="3" borderId="59" xfId="0" applyNumberFormat="1" applyFont="1" applyFill="1" applyBorder="1"/>
    <xf numFmtId="2" fontId="10" fillId="3" borderId="59" xfId="0" applyNumberFormat="1" applyFont="1" applyFill="1" applyBorder="1"/>
    <xf numFmtId="2" fontId="10" fillId="3" borderId="49" xfId="0" applyNumberFormat="1" applyFont="1" applyFill="1" applyBorder="1"/>
    <xf numFmtId="2" fontId="7" fillId="3" borderId="49" xfId="0" applyNumberFormat="1" applyFont="1" applyFill="1" applyBorder="1"/>
    <xf numFmtId="2" fontId="10" fillId="3" borderId="60" xfId="0" applyNumberFormat="1" applyFont="1" applyFill="1" applyBorder="1"/>
    <xf numFmtId="2" fontId="7" fillId="3" borderId="60" xfId="0" applyNumberFormat="1" applyFont="1" applyFill="1" applyBorder="1"/>
    <xf numFmtId="2" fontId="2" fillId="5" borderId="42" xfId="0" applyNumberFormat="1" applyFont="1" applyFill="1" applyBorder="1"/>
    <xf numFmtId="2" fontId="2" fillId="5" borderId="21" xfId="0" applyNumberFormat="1" applyFont="1" applyFill="1" applyBorder="1"/>
    <xf numFmtId="2" fontId="2" fillId="5" borderId="7" xfId="0" applyNumberFormat="1" applyFont="1" applyFill="1" applyBorder="1"/>
    <xf numFmtId="2" fontId="2" fillId="5" borderId="44" xfId="0" applyNumberFormat="1" applyFont="1" applyFill="1" applyBorder="1"/>
    <xf numFmtId="2" fontId="2" fillId="5" borderId="43" xfId="0" applyNumberFormat="1" applyFont="1" applyFill="1" applyBorder="1"/>
    <xf numFmtId="2" fontId="6" fillId="5" borderId="43" xfId="0" applyNumberFormat="1" applyFont="1" applyFill="1" applyBorder="1"/>
    <xf numFmtId="2" fontId="6" fillId="5" borderId="7" xfId="0" applyNumberFormat="1" applyFont="1" applyFill="1" applyBorder="1"/>
    <xf numFmtId="2" fontId="6" fillId="5" borderId="21" xfId="0" applyNumberFormat="1" applyFont="1" applyFill="1" applyBorder="1"/>
    <xf numFmtId="2" fontId="10" fillId="3" borderId="59" xfId="0" applyNumberFormat="1" applyFont="1" applyFill="1" applyBorder="1" applyAlignment="1">
      <alignment horizontal="right"/>
    </xf>
    <xf numFmtId="2" fontId="10" fillId="3" borderId="58" xfId="0" applyNumberFormat="1" applyFont="1" applyFill="1" applyBorder="1" applyAlignment="1">
      <alignment horizontal="right"/>
    </xf>
    <xf numFmtId="2" fontId="2" fillId="3" borderId="55" xfId="0" applyNumberFormat="1" applyFont="1" applyFill="1" applyBorder="1" applyAlignment="1">
      <alignment horizontal="right"/>
    </xf>
    <xf numFmtId="2" fontId="7" fillId="3" borderId="59" xfId="0" applyNumberFormat="1" applyFont="1" applyFill="1" applyBorder="1" applyAlignment="1">
      <alignment horizontal="right"/>
    </xf>
    <xf numFmtId="2" fontId="7" fillId="3" borderId="0" xfId="0" applyNumberFormat="1" applyFont="1" applyFill="1" applyBorder="1" applyAlignment="1">
      <alignment horizontal="right"/>
    </xf>
    <xf numFmtId="2" fontId="7" fillId="3" borderId="61" xfId="0" applyNumberFormat="1" applyFont="1" applyFill="1" applyBorder="1" applyAlignment="1">
      <alignment horizontal="right"/>
    </xf>
    <xf numFmtId="2" fontId="10" fillId="3" borderId="45" xfId="0" applyNumberFormat="1" applyFont="1" applyFill="1" applyBorder="1" applyAlignment="1">
      <alignment horizontal="right"/>
    </xf>
    <xf numFmtId="2" fontId="7" fillId="3" borderId="45" xfId="0" applyNumberFormat="1" applyFont="1" applyFill="1" applyBorder="1" applyAlignment="1">
      <alignment horizontal="right"/>
    </xf>
    <xf numFmtId="0" fontId="10" fillId="3" borderId="55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right"/>
    </xf>
    <xf numFmtId="1" fontId="7" fillId="3" borderId="59" xfId="0" applyNumberFormat="1" applyFont="1" applyFill="1" applyBorder="1" applyAlignment="1">
      <alignment horizontal="center" vertical="center"/>
    </xf>
    <xf numFmtId="1" fontId="7" fillId="3" borderId="58" xfId="0" applyNumberFormat="1" applyFont="1" applyFill="1" applyBorder="1" applyAlignment="1">
      <alignment horizontal="center" vertical="center"/>
    </xf>
    <xf numFmtId="1" fontId="7" fillId="3" borderId="61" xfId="0" applyNumberFormat="1" applyFont="1" applyFill="1" applyBorder="1" applyAlignment="1">
      <alignment horizontal="center" vertical="center"/>
    </xf>
    <xf numFmtId="1" fontId="7" fillId="3" borderId="55" xfId="0" applyNumberFormat="1" applyFont="1" applyFill="1" applyBorder="1" applyAlignment="1">
      <alignment horizontal="center" vertical="center"/>
    </xf>
    <xf numFmtId="2" fontId="4" fillId="5" borderId="44" xfId="0" applyNumberFormat="1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2" fontId="8" fillId="5" borderId="44" xfId="0" applyNumberFormat="1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2" fontId="10" fillId="5" borderId="5" xfId="0" applyNumberFormat="1" applyFont="1" applyFill="1" applyBorder="1"/>
    <xf numFmtId="2" fontId="7" fillId="5" borderId="5" xfId="0" applyNumberFormat="1" applyFont="1" applyFill="1" applyBorder="1"/>
    <xf numFmtId="0" fontId="6" fillId="2" borderId="8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9" fillId="2" borderId="33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left"/>
    </xf>
    <xf numFmtId="0" fontId="13" fillId="4" borderId="28" xfId="0" applyFont="1" applyFill="1" applyBorder="1" applyAlignment="1">
      <alignment horizontal="left"/>
    </xf>
    <xf numFmtId="0" fontId="13" fillId="4" borderId="29" xfId="0" applyFont="1" applyFill="1" applyBorder="1" applyAlignment="1">
      <alignment horizontal="left"/>
    </xf>
    <xf numFmtId="0" fontId="13" fillId="4" borderId="47" xfId="0" applyFont="1" applyFill="1" applyBorder="1" applyAlignment="1">
      <alignment horizontal="left"/>
    </xf>
    <xf numFmtId="0" fontId="13" fillId="4" borderId="46" xfId="0" applyFont="1" applyFill="1" applyBorder="1" applyAlignment="1">
      <alignment horizontal="left"/>
    </xf>
    <xf numFmtId="0" fontId="13" fillId="4" borderId="48" xfId="0" applyFont="1" applyFill="1" applyBorder="1" applyAlignment="1">
      <alignment horizontal="left"/>
    </xf>
    <xf numFmtId="0" fontId="15" fillId="2" borderId="34" xfId="0" applyFont="1" applyFill="1" applyBorder="1"/>
    <xf numFmtId="0" fontId="13" fillId="2" borderId="35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5" fillId="2" borderId="40" xfId="0" applyFont="1" applyFill="1" applyBorder="1"/>
    <xf numFmtId="0" fontId="13" fillId="2" borderId="40" xfId="0" applyFont="1" applyFill="1" applyBorder="1" applyAlignment="1">
      <alignment horizontal="left"/>
    </xf>
    <xf numFmtId="0" fontId="13" fillId="2" borderId="52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2" fontId="1" fillId="0" borderId="0" xfId="0" applyNumberFormat="1" applyFont="1"/>
    <xf numFmtId="0" fontId="14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2" fontId="7" fillId="3" borderId="63" xfId="0" applyNumberFormat="1" applyFont="1" applyFill="1" applyBorder="1" applyAlignment="1">
      <alignment horizontal="right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tabSelected="1" workbookViewId="0">
      <selection activeCell="Q2" sqref="Q2"/>
    </sheetView>
  </sheetViews>
  <sheetFormatPr defaultRowHeight="15" x14ac:dyDescent="0.25"/>
  <cols>
    <col min="1" max="1" width="3.5703125" customWidth="1"/>
    <col min="2" max="2" width="22.42578125" customWidth="1"/>
    <col min="5" max="5" width="9.5703125" bestFit="1" customWidth="1"/>
    <col min="6" max="6" width="10" customWidth="1"/>
    <col min="7" max="7" width="9.140625" style="24"/>
    <col min="10" max="10" width="10.28515625" customWidth="1"/>
    <col min="11" max="11" width="9.85546875" customWidth="1"/>
    <col min="18" max="18" width="10" customWidth="1"/>
  </cols>
  <sheetData>
    <row r="1" spans="2:20" ht="15.75" thickBot="1" x14ac:dyDescent="0.3"/>
    <row r="2" spans="2:20" x14ac:dyDescent="0.25">
      <c r="B2" s="273" t="s">
        <v>51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5"/>
    </row>
    <row r="3" spans="2:20" ht="15.75" thickBot="1" x14ac:dyDescent="0.3">
      <c r="B3" s="276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</row>
    <row r="4" spans="2:20" ht="15.75" thickBot="1" x14ac:dyDescent="0.3">
      <c r="B4" s="266" t="s">
        <v>0</v>
      </c>
      <c r="C4" s="267" t="s">
        <v>9</v>
      </c>
      <c r="D4" s="268"/>
      <c r="E4" s="268"/>
      <c r="F4" s="268"/>
      <c r="G4" s="268"/>
      <c r="H4" s="268"/>
      <c r="I4" s="268"/>
      <c r="J4" s="268"/>
      <c r="K4" s="268"/>
      <c r="L4" s="269"/>
      <c r="M4" s="4" t="s">
        <v>10</v>
      </c>
      <c r="N4" s="5"/>
      <c r="O4" s="25"/>
      <c r="P4" s="3"/>
    </row>
    <row r="5" spans="2:20" ht="15.75" thickBot="1" x14ac:dyDescent="0.3">
      <c r="B5" s="37"/>
      <c r="C5" s="16" t="s">
        <v>1</v>
      </c>
      <c r="D5" s="1" t="s">
        <v>2</v>
      </c>
      <c r="E5" s="1" t="s">
        <v>5</v>
      </c>
      <c r="F5" s="265" t="s">
        <v>50</v>
      </c>
      <c r="G5" s="17" t="s">
        <v>4</v>
      </c>
      <c r="H5" s="15" t="s">
        <v>1</v>
      </c>
      <c r="I5" s="1" t="s">
        <v>2</v>
      </c>
      <c r="J5" s="1" t="s">
        <v>3</v>
      </c>
      <c r="K5" s="265" t="s">
        <v>50</v>
      </c>
      <c r="L5" s="18" t="s">
        <v>4</v>
      </c>
      <c r="M5" s="16" t="s">
        <v>6</v>
      </c>
      <c r="N5" s="18" t="s">
        <v>7</v>
      </c>
      <c r="O5" s="3" t="s">
        <v>6</v>
      </c>
      <c r="P5" s="17" t="s">
        <v>7</v>
      </c>
    </row>
    <row r="6" spans="2:20" ht="15.75" thickBot="1" x14ac:dyDescent="0.3">
      <c r="B6" s="37"/>
      <c r="C6" s="218">
        <v>2018</v>
      </c>
      <c r="D6" s="218"/>
      <c r="E6" s="218"/>
      <c r="F6" s="218"/>
      <c r="G6" s="219"/>
      <c r="H6" s="216">
        <v>2019</v>
      </c>
      <c r="I6" s="216"/>
      <c r="J6" s="216"/>
      <c r="K6" s="216"/>
      <c r="L6" s="217"/>
      <c r="M6" s="218">
        <v>2018</v>
      </c>
      <c r="N6" s="220"/>
      <c r="O6" s="216">
        <v>2019</v>
      </c>
      <c r="P6" s="217"/>
    </row>
    <row r="7" spans="2:20" x14ac:dyDescent="0.25">
      <c r="B7" s="260" t="s">
        <v>38</v>
      </c>
      <c r="C7" s="46">
        <v>40.08</v>
      </c>
      <c r="D7" s="49">
        <v>0</v>
      </c>
      <c r="E7" s="49">
        <v>0</v>
      </c>
      <c r="F7" s="49">
        <v>0</v>
      </c>
      <c r="G7" s="101">
        <f>SUM(C7:F7)</f>
        <v>40.08</v>
      </c>
      <c r="H7" s="27">
        <v>47.56</v>
      </c>
      <c r="I7" s="36">
        <v>0</v>
      </c>
      <c r="J7" s="36">
        <v>0</v>
      </c>
      <c r="K7" s="36">
        <v>0</v>
      </c>
      <c r="L7" s="157">
        <f t="shared" ref="L7:L17" si="0">SUM(H7:K7)</f>
        <v>47.56</v>
      </c>
      <c r="M7" s="46">
        <v>5.92</v>
      </c>
      <c r="N7" s="77">
        <v>4.63</v>
      </c>
      <c r="O7" s="27">
        <v>5.76</v>
      </c>
      <c r="P7" s="110">
        <v>4.95</v>
      </c>
    </row>
    <row r="8" spans="2:20" x14ac:dyDescent="0.25">
      <c r="B8" s="261" t="s">
        <v>39</v>
      </c>
      <c r="C8" s="47">
        <v>69.387</v>
      </c>
      <c r="D8" s="48">
        <v>0</v>
      </c>
      <c r="E8" s="48">
        <v>0</v>
      </c>
      <c r="F8" s="48">
        <v>0</v>
      </c>
      <c r="G8" s="102">
        <f t="shared" ref="G8:G17" si="1">SUM(C8:F8)</f>
        <v>69.387</v>
      </c>
      <c r="H8" s="26">
        <v>70.62</v>
      </c>
      <c r="I8" s="29">
        <v>0</v>
      </c>
      <c r="J8" s="29">
        <v>0</v>
      </c>
      <c r="K8" s="29">
        <v>0</v>
      </c>
      <c r="L8" s="157">
        <f t="shared" si="0"/>
        <v>70.62</v>
      </c>
      <c r="M8" s="41">
        <v>15.202999999999999</v>
      </c>
      <c r="N8" s="50">
        <v>13.557</v>
      </c>
      <c r="O8" s="28">
        <v>13.6</v>
      </c>
      <c r="P8" s="111">
        <v>12.06</v>
      </c>
    </row>
    <row r="9" spans="2:20" x14ac:dyDescent="0.25">
      <c r="B9" s="261" t="s">
        <v>40</v>
      </c>
      <c r="C9" s="47">
        <v>2.0339999999999998</v>
      </c>
      <c r="D9" s="48">
        <v>0</v>
      </c>
      <c r="E9" s="48">
        <v>0</v>
      </c>
      <c r="F9" s="48">
        <v>0</v>
      </c>
      <c r="G9" s="102">
        <f t="shared" si="1"/>
        <v>2.0339999999999998</v>
      </c>
      <c r="H9" s="26">
        <v>2.3109999999999999</v>
      </c>
      <c r="I9" s="29">
        <v>0</v>
      </c>
      <c r="J9" s="29">
        <v>0</v>
      </c>
      <c r="K9" s="29">
        <v>0</v>
      </c>
      <c r="L9" s="157">
        <f t="shared" si="0"/>
        <v>2.3109999999999999</v>
      </c>
      <c r="M9" s="47">
        <v>0.50600000000000001</v>
      </c>
      <c r="N9" s="44">
        <v>0.40500000000000003</v>
      </c>
      <c r="O9" s="26">
        <v>0.28100000000000003</v>
      </c>
      <c r="P9" s="112">
        <v>0.223</v>
      </c>
    </row>
    <row r="10" spans="2:20" x14ac:dyDescent="0.25">
      <c r="B10" s="261" t="s">
        <v>41</v>
      </c>
      <c r="C10" s="47">
        <v>0.95299999999999996</v>
      </c>
      <c r="D10" s="48">
        <v>0</v>
      </c>
      <c r="E10" s="48">
        <v>0</v>
      </c>
      <c r="F10" s="48">
        <v>0</v>
      </c>
      <c r="G10" s="101">
        <f t="shared" si="1"/>
        <v>0.95299999999999996</v>
      </c>
      <c r="H10" s="26">
        <v>0.54</v>
      </c>
      <c r="I10" s="29">
        <v>0</v>
      </c>
      <c r="J10" s="29">
        <v>0</v>
      </c>
      <c r="K10" s="29">
        <v>0</v>
      </c>
      <c r="L10" s="158">
        <f t="shared" si="0"/>
        <v>0.54</v>
      </c>
      <c r="M10" s="47">
        <v>2.4929999999999999</v>
      </c>
      <c r="N10" s="50">
        <v>0.63100000000000001</v>
      </c>
      <c r="O10" s="26">
        <v>2.226</v>
      </c>
      <c r="P10" s="111">
        <v>0.33500000000000002</v>
      </c>
    </row>
    <row r="11" spans="2:20" x14ac:dyDescent="0.25">
      <c r="B11" s="261" t="s">
        <v>42</v>
      </c>
      <c r="C11" s="47">
        <v>4.7510000000000003</v>
      </c>
      <c r="D11" s="48">
        <v>0</v>
      </c>
      <c r="E11" s="48">
        <v>0</v>
      </c>
      <c r="F11" s="48">
        <v>0</v>
      </c>
      <c r="G11" s="103">
        <f t="shared" si="1"/>
        <v>4.7510000000000003</v>
      </c>
      <c r="H11" s="26">
        <v>4.32</v>
      </c>
      <c r="I11" s="29">
        <v>0</v>
      </c>
      <c r="J11" s="29">
        <v>0</v>
      </c>
      <c r="K11" s="29">
        <v>0</v>
      </c>
      <c r="L11" s="159">
        <f t="shared" si="0"/>
        <v>4.32</v>
      </c>
      <c r="M11" s="47">
        <v>0.626</v>
      </c>
      <c r="N11" s="44">
        <v>8.1000000000000003E-2</v>
      </c>
      <c r="O11" s="26">
        <v>0.6</v>
      </c>
      <c r="P11" s="112">
        <v>0.41799999999999998</v>
      </c>
      <c r="S11" s="79"/>
    </row>
    <row r="12" spans="2:20" x14ac:dyDescent="0.25">
      <c r="B12" s="261" t="s">
        <v>43</v>
      </c>
      <c r="C12" s="47">
        <v>37.28</v>
      </c>
      <c r="D12" s="48">
        <v>0.37</v>
      </c>
      <c r="E12" s="48">
        <v>0</v>
      </c>
      <c r="F12" s="48">
        <v>0</v>
      </c>
      <c r="G12" s="102">
        <f t="shared" si="1"/>
        <v>37.65</v>
      </c>
      <c r="H12" s="26">
        <v>41.335999999999999</v>
      </c>
      <c r="I12" s="29">
        <v>2.1749999999999998</v>
      </c>
      <c r="J12" s="29">
        <v>0</v>
      </c>
      <c r="K12" s="29">
        <v>0</v>
      </c>
      <c r="L12" s="157">
        <f>SUM(H12:K12)</f>
        <v>43.510999999999996</v>
      </c>
      <c r="M12" s="47">
        <v>5.1120000000000001</v>
      </c>
      <c r="N12" s="44">
        <v>4.3760000000000003</v>
      </c>
      <c r="O12" s="26">
        <v>4.33</v>
      </c>
      <c r="P12" s="112">
        <v>3.34</v>
      </c>
    </row>
    <row r="13" spans="2:20" x14ac:dyDescent="0.25">
      <c r="B13" s="261" t="s">
        <v>44</v>
      </c>
      <c r="C13" s="47">
        <v>0.88800000000000001</v>
      </c>
      <c r="D13" s="48">
        <v>0</v>
      </c>
      <c r="E13" s="48">
        <v>0</v>
      </c>
      <c r="F13" s="48">
        <v>0</v>
      </c>
      <c r="G13" s="102">
        <f t="shared" si="1"/>
        <v>0.88800000000000001</v>
      </c>
      <c r="H13" s="26">
        <v>0.94399999999999995</v>
      </c>
      <c r="I13" s="29">
        <v>0</v>
      </c>
      <c r="J13" s="29">
        <v>0</v>
      </c>
      <c r="K13" s="29">
        <v>0</v>
      </c>
      <c r="L13" s="157">
        <f t="shared" si="0"/>
        <v>0.94399999999999995</v>
      </c>
      <c r="M13" s="47">
        <v>0.215</v>
      </c>
      <c r="N13" s="44">
        <v>0.21</v>
      </c>
      <c r="O13" s="26">
        <v>0.46600000000000003</v>
      </c>
      <c r="P13" s="112">
        <v>0.42199999999999999</v>
      </c>
    </row>
    <row r="14" spans="2:20" x14ac:dyDescent="0.25">
      <c r="B14" s="261" t="s">
        <v>45</v>
      </c>
      <c r="C14" s="47">
        <v>1331.0940000000001</v>
      </c>
      <c r="D14" s="48">
        <v>9.7029999999999994</v>
      </c>
      <c r="E14" s="48">
        <v>0</v>
      </c>
      <c r="F14" s="48">
        <v>0</v>
      </c>
      <c r="G14" s="103">
        <f t="shared" si="1"/>
        <v>1340.797</v>
      </c>
      <c r="H14" s="26">
        <v>1808.5920000000001</v>
      </c>
      <c r="I14" s="29">
        <v>9.5739999999999998</v>
      </c>
      <c r="J14" s="29">
        <v>0</v>
      </c>
      <c r="K14" s="29">
        <v>0</v>
      </c>
      <c r="L14" s="157">
        <f t="shared" si="0"/>
        <v>1818.1660000000002</v>
      </c>
      <c r="M14" s="47">
        <v>129.86600000000001</v>
      </c>
      <c r="N14" s="44">
        <v>110.229</v>
      </c>
      <c r="O14" s="26">
        <v>142.55799999999999</v>
      </c>
      <c r="P14" s="112">
        <v>125.40900000000001</v>
      </c>
    </row>
    <row r="15" spans="2:20" x14ac:dyDescent="0.25">
      <c r="B15" s="261" t="s">
        <v>46</v>
      </c>
      <c r="C15" s="47">
        <v>44.01</v>
      </c>
      <c r="D15" s="48">
        <v>12.555999999999999</v>
      </c>
      <c r="E15" s="48">
        <v>0</v>
      </c>
      <c r="F15" s="48">
        <v>0</v>
      </c>
      <c r="G15" s="102">
        <f t="shared" si="1"/>
        <v>56.565999999999995</v>
      </c>
      <c r="H15" s="26">
        <v>60.835000000000001</v>
      </c>
      <c r="I15" s="29">
        <v>24.35</v>
      </c>
      <c r="J15" s="29">
        <v>0</v>
      </c>
      <c r="K15" s="29">
        <v>0</v>
      </c>
      <c r="L15" s="157">
        <f t="shared" si="0"/>
        <v>85.185000000000002</v>
      </c>
      <c r="M15" s="41">
        <v>17.561</v>
      </c>
      <c r="N15" s="44">
        <v>14.26</v>
      </c>
      <c r="O15" s="28">
        <v>20.105</v>
      </c>
      <c r="P15" s="112">
        <v>16.934000000000001</v>
      </c>
    </row>
    <row r="16" spans="2:20" x14ac:dyDescent="0.25">
      <c r="B16" s="261" t="s">
        <v>47</v>
      </c>
      <c r="C16" s="41">
        <v>54.555999999999997</v>
      </c>
      <c r="D16" s="42">
        <v>1.843</v>
      </c>
      <c r="E16" s="42">
        <v>0</v>
      </c>
      <c r="F16" s="42">
        <v>0</v>
      </c>
      <c r="G16" s="101">
        <f t="shared" si="1"/>
        <v>56.399000000000001</v>
      </c>
      <c r="H16" s="28">
        <v>60.598999999999997</v>
      </c>
      <c r="I16" s="32">
        <v>1.3360000000000001</v>
      </c>
      <c r="J16" s="32">
        <v>0</v>
      </c>
      <c r="K16" s="32">
        <v>0</v>
      </c>
      <c r="L16" s="158">
        <f t="shared" si="0"/>
        <v>61.934999999999995</v>
      </c>
      <c r="M16" s="41">
        <v>9.5299999999999994</v>
      </c>
      <c r="N16" s="50">
        <v>8.2319999999999993</v>
      </c>
      <c r="O16" s="28">
        <v>5.0670000000000002</v>
      </c>
      <c r="P16" s="111">
        <v>3.8940000000000001</v>
      </c>
      <c r="T16" s="19"/>
    </row>
    <row r="17" spans="2:19" x14ac:dyDescent="0.25">
      <c r="B17" s="261" t="s">
        <v>49</v>
      </c>
      <c r="C17" s="184">
        <v>211.23500000000001</v>
      </c>
      <c r="D17" s="48">
        <v>40.832000000000001</v>
      </c>
      <c r="E17" s="48">
        <v>30.196000000000002</v>
      </c>
      <c r="F17" s="48">
        <v>0</v>
      </c>
      <c r="G17" s="102">
        <f t="shared" si="1"/>
        <v>282.26300000000003</v>
      </c>
      <c r="H17" s="185">
        <v>147.78</v>
      </c>
      <c r="I17" s="29">
        <v>195.01499999999999</v>
      </c>
      <c r="J17" s="29">
        <v>22.585000000000001</v>
      </c>
      <c r="K17" s="29">
        <v>0</v>
      </c>
      <c r="L17" s="157">
        <f t="shared" si="0"/>
        <v>365.37999999999994</v>
      </c>
      <c r="M17" s="184">
        <v>53.302</v>
      </c>
      <c r="N17" s="44">
        <v>40.56</v>
      </c>
      <c r="O17" s="26">
        <v>57.694000000000003</v>
      </c>
      <c r="P17" s="112">
        <v>41.503</v>
      </c>
    </row>
    <row r="18" spans="2:19" ht="15.75" thickBot="1" x14ac:dyDescent="0.3">
      <c r="B18" s="262" t="s">
        <v>37</v>
      </c>
      <c r="C18" s="177">
        <v>296.86599999999999</v>
      </c>
      <c r="D18" s="178">
        <v>31.905000000000001</v>
      </c>
      <c r="E18" s="178">
        <v>7.0000000000000007E-2</v>
      </c>
      <c r="F18" s="178">
        <v>0</v>
      </c>
      <c r="G18" s="179">
        <v>328.84100000000001</v>
      </c>
      <c r="H18" s="180">
        <v>314.05799999999999</v>
      </c>
      <c r="I18" s="180">
        <v>32.950000000000003</v>
      </c>
      <c r="J18" s="180">
        <v>0</v>
      </c>
      <c r="K18" s="180">
        <v>0</v>
      </c>
      <c r="L18" s="160">
        <v>347.00800000000004</v>
      </c>
      <c r="M18" s="181">
        <v>57.478999999999999</v>
      </c>
      <c r="N18" s="182">
        <v>54.244</v>
      </c>
      <c r="O18" s="180">
        <v>67.12299999999999</v>
      </c>
      <c r="P18" s="183">
        <v>58.527000000000001</v>
      </c>
    </row>
    <row r="19" spans="2:19" ht="15.75" thickBot="1" x14ac:dyDescent="0.3">
      <c r="B19" s="108" t="s">
        <v>8</v>
      </c>
      <c r="C19" s="186">
        <f>SUM(C7:C18)</f>
        <v>2093.134</v>
      </c>
      <c r="D19" s="188">
        <f t="shared" ref="D19:F19" si="2">SUM(D7:D18)</f>
        <v>97.209000000000003</v>
      </c>
      <c r="E19" s="188">
        <f t="shared" si="2"/>
        <v>30.266000000000002</v>
      </c>
      <c r="F19" s="189">
        <f t="shared" si="2"/>
        <v>0</v>
      </c>
      <c r="G19" s="45">
        <f>SUM(G7:G18)</f>
        <v>2220.6089999999999</v>
      </c>
      <c r="H19" s="191">
        <f t="shared" ref="H19:L19" si="3">SUM(H7:H18)</f>
        <v>2559.4950000000003</v>
      </c>
      <c r="I19" s="192">
        <f t="shared" si="3"/>
        <v>265.39999999999998</v>
      </c>
      <c r="J19" s="192">
        <f t="shared" si="3"/>
        <v>22.585000000000001</v>
      </c>
      <c r="K19" s="192">
        <f t="shared" si="3"/>
        <v>0</v>
      </c>
      <c r="L19" s="193">
        <f t="shared" si="3"/>
        <v>2847.4800000000005</v>
      </c>
      <c r="M19" s="190">
        <f t="shared" ref="M19" si="4">SUM(M7:M18)</f>
        <v>297.81299999999999</v>
      </c>
      <c r="N19" s="187">
        <f t="shared" ref="N19" si="5">SUM(N7:N18)</f>
        <v>251.41499999999999</v>
      </c>
      <c r="O19" s="191">
        <f t="shared" ref="O19" si="6">SUM(O7:O18)</f>
        <v>319.81</v>
      </c>
      <c r="P19" s="193">
        <f t="shared" ref="P19" si="7">SUM(P7:P18)</f>
        <v>268.01499999999999</v>
      </c>
      <c r="Q19" s="113">
        <f>SUM(C19:F19)</f>
        <v>2220.6089999999999</v>
      </c>
      <c r="R19" s="115">
        <f>SUM(H19:K19)</f>
        <v>2847.4800000000005</v>
      </c>
    </row>
    <row r="20" spans="2:19" ht="15.75" thickBot="1" x14ac:dyDescent="0.3">
      <c r="B20" s="78" t="s">
        <v>28</v>
      </c>
      <c r="C20" s="104">
        <f>(C19/G19)</f>
        <v>0.94259457653283407</v>
      </c>
      <c r="D20" s="105">
        <f>(D19/G19)</f>
        <v>4.3775829063108368E-2</v>
      </c>
      <c r="E20" s="105">
        <f>(E19/G19)</f>
        <v>1.3629594404057628E-2</v>
      </c>
      <c r="F20" s="106">
        <f>(F19/G19)</f>
        <v>0</v>
      </c>
      <c r="G20" s="43"/>
      <c r="H20" s="76">
        <f>(H19/L19)</f>
        <v>0.89886320536052933</v>
      </c>
      <c r="I20" s="140">
        <f>(I19/L19)</f>
        <v>9.3205220054223353E-2</v>
      </c>
      <c r="J20" s="140">
        <f>(J19/L19)</f>
        <v>7.9315745852473057E-3</v>
      </c>
      <c r="K20" s="140">
        <f>(K19/L19)</f>
        <v>0</v>
      </c>
      <c r="L20" s="40"/>
      <c r="M20" s="38"/>
      <c r="N20" s="34"/>
      <c r="O20" s="38"/>
      <c r="P20" s="34"/>
      <c r="Q20" s="114">
        <f>SUM(C20:F20)</f>
        <v>1</v>
      </c>
      <c r="R20" s="116">
        <f>SUM(H20:K20)</f>
        <v>1</v>
      </c>
    </row>
    <row r="21" spans="2:19" x14ac:dyDescent="0.25">
      <c r="B21" s="33"/>
      <c r="C21" s="33"/>
      <c r="D21" s="33"/>
      <c r="E21" s="33"/>
      <c r="F21" s="33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2:19" x14ac:dyDescent="0.25">
      <c r="E22" s="39"/>
    </row>
    <row r="24" spans="2:19" x14ac:dyDescent="0.25">
      <c r="S24" s="19"/>
    </row>
    <row r="26" spans="2:19" x14ac:dyDescent="0.25">
      <c r="F26" s="79"/>
    </row>
    <row r="28" spans="2:19" x14ac:dyDescent="0.25"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</row>
  </sheetData>
  <mergeCells count="6">
    <mergeCell ref="O6:P6"/>
    <mergeCell ref="C6:G6"/>
    <mergeCell ref="M6:N6"/>
    <mergeCell ref="B2:P3"/>
    <mergeCell ref="H6:L6"/>
    <mergeCell ref="C4:L4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1"/>
  <sheetViews>
    <sheetView workbookViewId="0">
      <selection activeCell="M2" sqref="M2"/>
    </sheetView>
  </sheetViews>
  <sheetFormatPr defaultRowHeight="15" x14ac:dyDescent="0.25"/>
  <cols>
    <col min="1" max="1" width="3.7109375" customWidth="1"/>
    <col min="2" max="2" width="22.5703125" customWidth="1"/>
    <col min="3" max="3" width="11.7109375" customWidth="1"/>
    <col min="4" max="4" width="11.85546875" customWidth="1"/>
    <col min="5" max="5" width="10.85546875" customWidth="1"/>
    <col min="6" max="6" width="9.28515625" customWidth="1"/>
    <col min="7" max="7" width="9.85546875" customWidth="1"/>
    <col min="8" max="8" width="11" customWidth="1"/>
    <col min="9" max="9" width="11.85546875" customWidth="1"/>
    <col min="10" max="10" width="11.5703125" customWidth="1"/>
    <col min="11" max="11" width="10.28515625" customWidth="1"/>
    <col min="12" max="12" width="10.140625" customWidth="1"/>
    <col min="14" max="14" width="10" customWidth="1"/>
  </cols>
  <sheetData>
    <row r="1" spans="2:14" ht="15.75" thickBot="1" x14ac:dyDescent="0.3"/>
    <row r="2" spans="2:14" ht="15" customHeight="1" x14ac:dyDescent="0.25">
      <c r="B2" s="271"/>
      <c r="C2" s="273" t="s">
        <v>52</v>
      </c>
      <c r="D2" s="274"/>
      <c r="E2" s="274"/>
      <c r="F2" s="274"/>
      <c r="G2" s="274"/>
      <c r="H2" s="274"/>
      <c r="I2" s="274"/>
      <c r="J2" s="274"/>
      <c r="K2" s="274"/>
      <c r="L2" s="275"/>
    </row>
    <row r="3" spans="2:14" ht="15.75" customHeight="1" thickBot="1" x14ac:dyDescent="0.3">
      <c r="B3" s="272"/>
      <c r="C3" s="276"/>
      <c r="D3" s="277"/>
      <c r="E3" s="277"/>
      <c r="F3" s="277"/>
      <c r="G3" s="277"/>
      <c r="H3" s="277"/>
      <c r="I3" s="277"/>
      <c r="J3" s="277"/>
      <c r="K3" s="277"/>
      <c r="L3" s="278"/>
    </row>
    <row r="4" spans="2:14" ht="30.75" customHeight="1" x14ac:dyDescent="0.25">
      <c r="B4" s="222" t="s">
        <v>0</v>
      </c>
      <c r="C4" s="228" t="s">
        <v>26</v>
      </c>
      <c r="D4" s="226" t="s">
        <v>30</v>
      </c>
      <c r="E4" s="226" t="s">
        <v>11</v>
      </c>
      <c r="F4" s="226" t="s">
        <v>25</v>
      </c>
      <c r="G4" s="226" t="s">
        <v>4</v>
      </c>
      <c r="H4" s="222" t="s">
        <v>26</v>
      </c>
      <c r="I4" s="226" t="s">
        <v>30</v>
      </c>
      <c r="J4" s="226" t="s">
        <v>11</v>
      </c>
      <c r="K4" s="226" t="s">
        <v>25</v>
      </c>
      <c r="L4" s="230" t="s">
        <v>4</v>
      </c>
    </row>
    <row r="5" spans="2:14" ht="15.75" thickBot="1" x14ac:dyDescent="0.3">
      <c r="B5" s="223"/>
      <c r="C5" s="229"/>
      <c r="D5" s="227"/>
      <c r="E5" s="227"/>
      <c r="F5" s="227"/>
      <c r="G5" s="227" t="s">
        <v>4</v>
      </c>
      <c r="H5" s="224"/>
      <c r="I5" s="227"/>
      <c r="J5" s="227"/>
      <c r="K5" s="227"/>
      <c r="L5" s="231" t="s">
        <v>4</v>
      </c>
    </row>
    <row r="6" spans="2:14" ht="15.75" thickBot="1" x14ac:dyDescent="0.3">
      <c r="B6" s="224"/>
      <c r="C6" s="225">
        <v>2018</v>
      </c>
      <c r="D6" s="218"/>
      <c r="E6" s="218"/>
      <c r="F6" s="218"/>
      <c r="G6" s="219"/>
      <c r="H6" s="221">
        <v>2019</v>
      </c>
      <c r="I6" s="216"/>
      <c r="J6" s="216"/>
      <c r="K6" s="216"/>
      <c r="L6" s="216"/>
      <c r="M6" s="165"/>
    </row>
    <row r="7" spans="2:14" x14ac:dyDescent="0.25">
      <c r="B7" s="257" t="s">
        <v>38</v>
      </c>
      <c r="C7" s="118">
        <v>36.479999999999997</v>
      </c>
      <c r="D7" s="118">
        <v>3.6</v>
      </c>
      <c r="E7" s="119">
        <v>0</v>
      </c>
      <c r="F7" s="119">
        <v>0</v>
      </c>
      <c r="G7" s="88">
        <f>SUM(C7:F7)</f>
        <v>40.08</v>
      </c>
      <c r="H7" s="31">
        <v>45.18</v>
      </c>
      <c r="I7" s="31">
        <v>2.38</v>
      </c>
      <c r="J7" s="35">
        <v>0</v>
      </c>
      <c r="K7" s="35">
        <v>0</v>
      </c>
      <c r="L7" s="162">
        <f t="shared" ref="L7:L17" si="0">SUM(H7:K7)</f>
        <v>47.56</v>
      </c>
    </row>
    <row r="8" spans="2:14" x14ac:dyDescent="0.25">
      <c r="B8" s="258" t="s">
        <v>39</v>
      </c>
      <c r="C8" s="41">
        <v>0</v>
      </c>
      <c r="D8" s="42">
        <v>69.387</v>
      </c>
      <c r="E8" s="42">
        <v>0</v>
      </c>
      <c r="F8" s="42">
        <v>0</v>
      </c>
      <c r="G8" s="88">
        <f t="shared" ref="G8:G17" si="1">SUM(C8:F8)</f>
        <v>69.387</v>
      </c>
      <c r="H8" s="28">
        <v>0</v>
      </c>
      <c r="I8" s="32">
        <v>70.617000000000004</v>
      </c>
      <c r="J8" s="32">
        <v>0</v>
      </c>
      <c r="K8" s="32">
        <v>0</v>
      </c>
      <c r="L8" s="163">
        <f t="shared" si="0"/>
        <v>70.617000000000004</v>
      </c>
    </row>
    <row r="9" spans="2:14" x14ac:dyDescent="0.25">
      <c r="B9" s="258" t="s">
        <v>40</v>
      </c>
      <c r="C9" s="41">
        <v>2.0339999999999998</v>
      </c>
      <c r="D9" s="42">
        <v>0</v>
      </c>
      <c r="E9" s="42">
        <v>0</v>
      </c>
      <c r="F9" s="42">
        <v>0</v>
      </c>
      <c r="G9" s="88">
        <f t="shared" si="1"/>
        <v>2.0339999999999998</v>
      </c>
      <c r="H9" s="28">
        <v>2.3109999999999999</v>
      </c>
      <c r="I9" s="32">
        <v>0</v>
      </c>
      <c r="J9" s="32">
        <v>0</v>
      </c>
      <c r="K9" s="32">
        <v>0</v>
      </c>
      <c r="L9" s="163">
        <f t="shared" si="0"/>
        <v>2.3109999999999999</v>
      </c>
    </row>
    <row r="10" spans="2:14" x14ac:dyDescent="0.25">
      <c r="B10" s="258" t="s">
        <v>41</v>
      </c>
      <c r="C10" s="41">
        <v>0.754</v>
      </c>
      <c r="D10" s="42">
        <v>0</v>
      </c>
      <c r="E10" s="42">
        <v>0.19900000000000001</v>
      </c>
      <c r="F10" s="42">
        <v>0</v>
      </c>
      <c r="G10" s="88">
        <f t="shared" si="1"/>
        <v>0.95300000000000007</v>
      </c>
      <c r="H10" s="28">
        <v>0.41199999999999998</v>
      </c>
      <c r="I10" s="32">
        <v>0</v>
      </c>
      <c r="J10" s="32">
        <v>0.128</v>
      </c>
      <c r="K10" s="32">
        <v>0</v>
      </c>
      <c r="L10" s="163">
        <f t="shared" si="0"/>
        <v>0.54</v>
      </c>
    </row>
    <row r="11" spans="2:14" x14ac:dyDescent="0.25">
      <c r="B11" s="258" t="s">
        <v>42</v>
      </c>
      <c r="C11" s="41">
        <v>0</v>
      </c>
      <c r="D11" s="42">
        <v>4.7510000000000003</v>
      </c>
      <c r="E11" s="42">
        <v>0</v>
      </c>
      <c r="F11" s="42">
        <v>0</v>
      </c>
      <c r="G11" s="88">
        <f t="shared" si="1"/>
        <v>4.7510000000000003</v>
      </c>
      <c r="H11" s="28">
        <v>0</v>
      </c>
      <c r="I11" s="32">
        <v>4.32</v>
      </c>
      <c r="J11" s="32">
        <v>0</v>
      </c>
      <c r="K11" s="32">
        <v>0</v>
      </c>
      <c r="L11" s="163">
        <f t="shared" si="0"/>
        <v>4.32</v>
      </c>
    </row>
    <row r="12" spans="2:14" x14ac:dyDescent="0.25">
      <c r="B12" s="258" t="s">
        <v>43</v>
      </c>
      <c r="C12" s="41">
        <v>37.288899999999998</v>
      </c>
      <c r="D12" s="42">
        <v>0.36199999999999999</v>
      </c>
      <c r="E12" s="42">
        <v>0</v>
      </c>
      <c r="F12" s="42">
        <v>0</v>
      </c>
      <c r="G12" s="88">
        <f t="shared" si="1"/>
        <v>37.6509</v>
      </c>
      <c r="H12" s="28">
        <v>32.176000000000002</v>
      </c>
      <c r="I12" s="32">
        <v>11.335000000000001</v>
      </c>
      <c r="J12" s="32">
        <v>0</v>
      </c>
      <c r="K12" s="32">
        <v>0</v>
      </c>
      <c r="L12" s="163">
        <f t="shared" si="0"/>
        <v>43.511000000000003</v>
      </c>
    </row>
    <row r="13" spans="2:14" x14ac:dyDescent="0.25">
      <c r="B13" s="258" t="s">
        <v>44</v>
      </c>
      <c r="C13" s="41">
        <v>0.88800000000000001</v>
      </c>
      <c r="D13" s="42">
        <v>0</v>
      </c>
      <c r="E13" s="42">
        <v>0</v>
      </c>
      <c r="F13" s="42">
        <v>0</v>
      </c>
      <c r="G13" s="88">
        <f t="shared" si="1"/>
        <v>0.88800000000000001</v>
      </c>
      <c r="H13" s="28">
        <v>0</v>
      </c>
      <c r="I13" s="32">
        <v>0.94399999999999995</v>
      </c>
      <c r="J13" s="32">
        <v>0</v>
      </c>
      <c r="K13" s="32">
        <v>0</v>
      </c>
      <c r="L13" s="163">
        <f t="shared" si="0"/>
        <v>0.94399999999999995</v>
      </c>
    </row>
    <row r="14" spans="2:14" x14ac:dyDescent="0.25">
      <c r="B14" s="258" t="s">
        <v>45</v>
      </c>
      <c r="C14" s="41">
        <v>1091.645</v>
      </c>
      <c r="D14" s="42">
        <v>249.15199999999999</v>
      </c>
      <c r="E14" s="42">
        <v>0</v>
      </c>
      <c r="F14" s="42">
        <v>0</v>
      </c>
      <c r="G14" s="88">
        <f t="shared" si="1"/>
        <v>1340.797</v>
      </c>
      <c r="H14" s="28">
        <v>195.548</v>
      </c>
      <c r="I14" s="32">
        <v>1622.6179999999999</v>
      </c>
      <c r="J14" s="32">
        <v>0</v>
      </c>
      <c r="K14" s="32">
        <v>0</v>
      </c>
      <c r="L14" s="163">
        <f t="shared" si="0"/>
        <v>1818.1659999999999</v>
      </c>
    </row>
    <row r="15" spans="2:14" x14ac:dyDescent="0.25">
      <c r="B15" s="258" t="s">
        <v>46</v>
      </c>
      <c r="C15" s="41">
        <v>16.157</v>
      </c>
      <c r="D15" s="42">
        <v>17.213999999999999</v>
      </c>
      <c r="E15" s="42">
        <v>0</v>
      </c>
      <c r="F15" s="42">
        <v>23.195</v>
      </c>
      <c r="G15" s="88">
        <f t="shared" si="1"/>
        <v>56.565999999999995</v>
      </c>
      <c r="H15" s="28">
        <v>44.966999999999999</v>
      </c>
      <c r="I15" s="32">
        <v>40.218000000000004</v>
      </c>
      <c r="J15" s="32">
        <v>0</v>
      </c>
      <c r="K15" s="32">
        <v>0</v>
      </c>
      <c r="L15" s="162">
        <f t="shared" si="0"/>
        <v>85.185000000000002</v>
      </c>
      <c r="M15" s="165"/>
      <c r="N15" s="19"/>
    </row>
    <row r="16" spans="2:14" x14ac:dyDescent="0.25">
      <c r="B16" s="258" t="s">
        <v>47</v>
      </c>
      <c r="C16" s="41">
        <v>53.692999999999998</v>
      </c>
      <c r="D16" s="42">
        <v>2.706</v>
      </c>
      <c r="E16" s="42">
        <v>0</v>
      </c>
      <c r="F16" s="42">
        <v>0</v>
      </c>
      <c r="G16" s="88">
        <f t="shared" si="1"/>
        <v>56.399000000000001</v>
      </c>
      <c r="H16" s="28">
        <v>57.662999999999997</v>
      </c>
      <c r="I16" s="32">
        <v>4.2720000000000002</v>
      </c>
      <c r="J16" s="32">
        <v>0</v>
      </c>
      <c r="K16" s="32">
        <v>0</v>
      </c>
      <c r="L16" s="164">
        <f t="shared" si="0"/>
        <v>61.934999999999995</v>
      </c>
      <c r="M16" s="165"/>
    </row>
    <row r="17" spans="2:16" x14ac:dyDescent="0.25">
      <c r="B17" s="258" t="s">
        <v>49</v>
      </c>
      <c r="C17" s="200">
        <v>154.322</v>
      </c>
      <c r="D17" s="42">
        <v>101.977</v>
      </c>
      <c r="E17" s="42">
        <v>25.963999999999999</v>
      </c>
      <c r="F17" s="42">
        <v>0</v>
      </c>
      <c r="G17" s="88">
        <f t="shared" si="1"/>
        <v>282.26299999999998</v>
      </c>
      <c r="H17" s="201">
        <v>115.726</v>
      </c>
      <c r="I17" s="32">
        <v>236.84800000000001</v>
      </c>
      <c r="J17" s="32">
        <v>12.805999999999999</v>
      </c>
      <c r="K17" s="32">
        <v>0</v>
      </c>
      <c r="L17" s="163">
        <f t="shared" si="0"/>
        <v>365.38</v>
      </c>
    </row>
    <row r="18" spans="2:16" ht="15.75" thickBot="1" x14ac:dyDescent="0.3">
      <c r="B18" s="259" t="s">
        <v>37</v>
      </c>
      <c r="C18" s="194">
        <v>135.483</v>
      </c>
      <c r="D18" s="195">
        <v>178.67500000000001</v>
      </c>
      <c r="E18" s="195">
        <v>14.683</v>
      </c>
      <c r="F18" s="195">
        <v>0</v>
      </c>
      <c r="G18" s="196">
        <v>328.84100000000001</v>
      </c>
      <c r="H18" s="197">
        <v>167.95999999999998</v>
      </c>
      <c r="I18" s="198">
        <v>174.37799999999999</v>
      </c>
      <c r="J18" s="199">
        <v>4.67</v>
      </c>
      <c r="K18" s="199">
        <v>0</v>
      </c>
      <c r="L18" s="161">
        <v>347.00799999999998</v>
      </c>
    </row>
    <row r="19" spans="2:16" ht="15.75" thickBot="1" x14ac:dyDescent="0.3">
      <c r="B19" s="81" t="s">
        <v>8</v>
      </c>
      <c r="C19" s="120">
        <f>SUM(C7:C18)</f>
        <v>1528.7448999999999</v>
      </c>
      <c r="D19" s="120">
        <f t="shared" ref="D19:L19" si="2">SUM(D7:D18)</f>
        <v>627.82400000000007</v>
      </c>
      <c r="E19" s="120">
        <f t="shared" si="2"/>
        <v>40.846000000000004</v>
      </c>
      <c r="F19" s="120">
        <f t="shared" si="2"/>
        <v>23.195</v>
      </c>
      <c r="G19" s="120">
        <f t="shared" si="2"/>
        <v>2220.6098999999999</v>
      </c>
      <c r="H19" s="84">
        <f t="shared" si="2"/>
        <v>661.94299999999998</v>
      </c>
      <c r="I19" s="84">
        <f t="shared" si="2"/>
        <v>2167.9299999999998</v>
      </c>
      <c r="J19" s="84">
        <f t="shared" si="2"/>
        <v>17.603999999999999</v>
      </c>
      <c r="K19" s="84">
        <f t="shared" si="2"/>
        <v>0</v>
      </c>
      <c r="L19" s="84">
        <f t="shared" si="2"/>
        <v>2847.4769999999999</v>
      </c>
      <c r="M19" s="89">
        <f>SUM(C19:F19)</f>
        <v>2220.6099000000004</v>
      </c>
      <c r="N19" s="90">
        <f>SUM(H19:K19)</f>
        <v>2847.4769999999994</v>
      </c>
      <c r="O19" s="79"/>
      <c r="P19" s="80"/>
    </row>
    <row r="20" spans="2:16" ht="15.75" thickBot="1" x14ac:dyDescent="0.3">
      <c r="B20" s="82" t="s">
        <v>29</v>
      </c>
      <c r="C20" s="121">
        <f>C19/M19</f>
        <v>0.68843469535103829</v>
      </c>
      <c r="D20" s="122">
        <f>D19/M19</f>
        <v>0.28272593038516131</v>
      </c>
      <c r="E20" s="122">
        <f>E19/M19</f>
        <v>1.8394045707893131E-2</v>
      </c>
      <c r="F20" s="122">
        <f>F19/M19</f>
        <v>1.0445328555907093E-2</v>
      </c>
      <c r="G20" s="123"/>
      <c r="H20" s="125">
        <f>(H19/N19)</f>
        <v>0.23246649577854364</v>
      </c>
      <c r="I20" s="125">
        <f>(I19/N19)</f>
        <v>0.76135118914042166</v>
      </c>
      <c r="J20" s="125">
        <f>(J19/N19)</f>
        <v>6.1823150810348965E-3</v>
      </c>
      <c r="K20" s="125">
        <f>K19/N19</f>
        <v>0</v>
      </c>
      <c r="L20" s="126"/>
      <c r="M20" s="117">
        <f>SUM(C20:F20)</f>
        <v>0.99999999999999978</v>
      </c>
      <c r="N20" s="96">
        <f>SUM(H20:K20)</f>
        <v>1.0000000000000002</v>
      </c>
    </row>
    <row r="21" spans="2:16" x14ac:dyDescent="0.25">
      <c r="C21" s="79"/>
      <c r="D21" s="39"/>
      <c r="J21" s="127"/>
      <c r="K21" s="127"/>
    </row>
  </sheetData>
  <mergeCells count="15">
    <mergeCell ref="H6:L6"/>
    <mergeCell ref="B4:B6"/>
    <mergeCell ref="C6:G6"/>
    <mergeCell ref="B2:B3"/>
    <mergeCell ref="C2:L3"/>
    <mergeCell ref="H4:H5"/>
    <mergeCell ref="I4:I5"/>
    <mergeCell ref="C4:C5"/>
    <mergeCell ref="D4:D5"/>
    <mergeCell ref="E4:E5"/>
    <mergeCell ref="L4:L5"/>
    <mergeCell ref="G4:G5"/>
    <mergeCell ref="K4:K5"/>
    <mergeCell ref="F4:F5"/>
    <mergeCell ref="J4:J5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2"/>
  <sheetViews>
    <sheetView workbookViewId="0">
      <selection activeCell="U2" sqref="U2"/>
    </sheetView>
  </sheetViews>
  <sheetFormatPr defaultRowHeight="15" x14ac:dyDescent="0.25"/>
  <cols>
    <col min="1" max="1" width="3.28515625" customWidth="1"/>
    <col min="4" max="4" width="5.140625" customWidth="1"/>
    <col min="5" max="5" width="6.7109375" customWidth="1"/>
    <col min="6" max="6" width="7" customWidth="1"/>
    <col min="7" max="7" width="6.140625" customWidth="1"/>
    <col min="8" max="8" width="6.5703125" customWidth="1"/>
    <col min="9" max="9" width="10.28515625" customWidth="1"/>
    <col min="10" max="10" width="10.42578125" customWidth="1"/>
    <col min="14" max="14" width="5" customWidth="1"/>
    <col min="16" max="16" width="5" customWidth="1"/>
    <col min="18" max="18" width="5.140625" customWidth="1"/>
    <col min="20" max="20" width="5.42578125" customWidth="1"/>
    <col min="22" max="22" width="9.5703125" bestFit="1" customWidth="1"/>
  </cols>
  <sheetData>
    <row r="1" spans="2:25" ht="15.75" thickBot="1" x14ac:dyDescent="0.3">
      <c r="T1" s="143"/>
    </row>
    <row r="2" spans="2:25" ht="15.75" x14ac:dyDescent="0.25">
      <c r="B2" s="54"/>
      <c r="C2" s="56"/>
      <c r="D2" s="56"/>
      <c r="E2" s="273" t="s">
        <v>35</v>
      </c>
      <c r="F2" s="274"/>
      <c r="G2" s="274"/>
      <c r="H2" s="275"/>
      <c r="I2" s="273" t="s">
        <v>53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5"/>
      <c r="U2" s="64"/>
    </row>
    <row r="3" spans="2:25" ht="16.5" thickBot="1" x14ac:dyDescent="0.3">
      <c r="B3" s="6"/>
      <c r="C3" s="7" t="s">
        <v>0</v>
      </c>
      <c r="D3" s="7"/>
      <c r="E3" s="276"/>
      <c r="F3" s="277"/>
      <c r="G3" s="277"/>
      <c r="H3" s="278"/>
      <c r="I3" s="279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1"/>
      <c r="U3" s="64"/>
    </row>
    <row r="4" spans="2:25" ht="16.5" thickBot="1" x14ac:dyDescent="0.3">
      <c r="B4" s="57"/>
      <c r="C4" s="58"/>
      <c r="D4" s="59"/>
      <c r="E4" s="10" t="s">
        <v>17</v>
      </c>
      <c r="F4" s="8" t="s">
        <v>16</v>
      </c>
      <c r="G4" s="10" t="s">
        <v>17</v>
      </c>
      <c r="H4" s="9" t="s">
        <v>16</v>
      </c>
      <c r="I4" s="11" t="s">
        <v>12</v>
      </c>
      <c r="J4" s="11" t="s">
        <v>13</v>
      </c>
      <c r="K4" s="11" t="s">
        <v>14</v>
      </c>
      <c r="L4" s="55" t="s">
        <v>15</v>
      </c>
      <c r="M4" s="234" t="s">
        <v>31</v>
      </c>
      <c r="N4" s="235"/>
      <c r="O4" s="234" t="s">
        <v>32</v>
      </c>
      <c r="P4" s="235"/>
      <c r="Q4" s="234" t="s">
        <v>33</v>
      </c>
      <c r="R4" s="235"/>
      <c r="S4" s="234" t="s">
        <v>34</v>
      </c>
      <c r="T4" s="235"/>
      <c r="U4" s="65"/>
      <c r="V4" s="130">
        <v>2018</v>
      </c>
      <c r="X4" s="94">
        <v>2019</v>
      </c>
    </row>
    <row r="5" spans="2:25" ht="15.75" x14ac:dyDescent="0.25">
      <c r="B5" s="6"/>
      <c r="C5" s="7"/>
      <c r="D5" s="7"/>
      <c r="E5" s="236">
        <v>2018</v>
      </c>
      <c r="F5" s="237"/>
      <c r="G5" s="238">
        <v>2019</v>
      </c>
      <c r="H5" s="239"/>
      <c r="I5" s="240">
        <v>2018</v>
      </c>
      <c r="J5" s="240"/>
      <c r="K5" s="240"/>
      <c r="L5" s="241"/>
      <c r="M5" s="238">
        <v>2019</v>
      </c>
      <c r="N5" s="242"/>
      <c r="O5" s="242"/>
      <c r="P5" s="242"/>
      <c r="Q5" s="242"/>
      <c r="R5" s="242"/>
      <c r="S5" s="243"/>
      <c r="T5" s="144"/>
      <c r="U5" s="65"/>
      <c r="V5" s="131"/>
      <c r="X5" s="134"/>
    </row>
    <row r="6" spans="2:25" x14ac:dyDescent="0.25">
      <c r="B6" s="251" t="s">
        <v>38</v>
      </c>
      <c r="C6" s="252"/>
      <c r="D6" s="253"/>
      <c r="E6" s="151">
        <v>55</v>
      </c>
      <c r="F6" s="154">
        <v>81</v>
      </c>
      <c r="G6" s="155">
        <v>211</v>
      </c>
      <c r="H6" s="156">
        <v>346</v>
      </c>
      <c r="I6" s="47">
        <v>10.84</v>
      </c>
      <c r="J6" s="48">
        <v>8.4</v>
      </c>
      <c r="K6" s="48">
        <v>6.21</v>
      </c>
      <c r="L6" s="51">
        <v>14.63</v>
      </c>
      <c r="M6" s="26">
        <v>3.5</v>
      </c>
      <c r="N6" s="147">
        <v>68</v>
      </c>
      <c r="O6" s="29">
        <v>12.49</v>
      </c>
      <c r="P6" s="148">
        <v>91</v>
      </c>
      <c r="Q6" s="29">
        <v>8.75</v>
      </c>
      <c r="R6" s="149">
        <v>32</v>
      </c>
      <c r="S6" s="32">
        <v>22.82</v>
      </c>
      <c r="T6" s="150">
        <v>21</v>
      </c>
      <c r="U6" s="67"/>
      <c r="V6" s="132">
        <f t="shared" ref="V6:V17" si="0">SUM(I6:L6)</f>
        <v>40.080000000000005</v>
      </c>
      <c r="X6" s="92">
        <f t="shared" ref="X6:X18" si="1">SUM(M6+O6+Q6+S6)</f>
        <v>47.56</v>
      </c>
    </row>
    <row r="7" spans="2:25" x14ac:dyDescent="0.25">
      <c r="B7" s="251" t="s">
        <v>39</v>
      </c>
      <c r="C7" s="252"/>
      <c r="D7" s="253"/>
      <c r="E7" s="151">
        <v>7</v>
      </c>
      <c r="F7" s="154">
        <v>7</v>
      </c>
      <c r="G7" s="155">
        <v>7</v>
      </c>
      <c r="H7" s="156">
        <v>7</v>
      </c>
      <c r="I7" s="47">
        <v>0</v>
      </c>
      <c r="J7" s="47">
        <v>0</v>
      </c>
      <c r="K7" s="47">
        <v>0</v>
      </c>
      <c r="L7" s="83">
        <v>69.387</v>
      </c>
      <c r="M7" s="26">
        <v>0</v>
      </c>
      <c r="N7" s="147">
        <v>0</v>
      </c>
      <c r="O7" s="26">
        <v>0</v>
      </c>
      <c r="P7" s="148">
        <v>0</v>
      </c>
      <c r="Q7" s="26">
        <v>0.53</v>
      </c>
      <c r="R7" s="149">
        <v>1</v>
      </c>
      <c r="S7" s="32">
        <v>70.087000000000003</v>
      </c>
      <c r="T7" s="150">
        <v>6</v>
      </c>
      <c r="U7" s="67"/>
      <c r="V7" s="132">
        <f t="shared" si="0"/>
        <v>69.387</v>
      </c>
      <c r="X7" s="92">
        <f t="shared" si="1"/>
        <v>70.617000000000004</v>
      </c>
      <c r="Y7" s="19"/>
    </row>
    <row r="8" spans="2:25" x14ac:dyDescent="0.25">
      <c r="B8" s="251" t="s">
        <v>40</v>
      </c>
      <c r="C8" s="252"/>
      <c r="D8" s="253"/>
      <c r="E8" s="151">
        <v>17</v>
      </c>
      <c r="F8" s="154">
        <v>21</v>
      </c>
      <c r="G8" s="155">
        <v>9</v>
      </c>
      <c r="H8" s="156">
        <v>17</v>
      </c>
      <c r="I8" s="47">
        <v>0.48699999999999999</v>
      </c>
      <c r="J8" s="48">
        <v>1.31</v>
      </c>
      <c r="K8" s="48">
        <v>0.23699999999999999</v>
      </c>
      <c r="L8" s="51">
        <v>0</v>
      </c>
      <c r="M8" s="26">
        <v>0.34899999999999998</v>
      </c>
      <c r="N8" s="147">
        <v>7</v>
      </c>
      <c r="O8" s="29">
        <v>1.4830000000000001</v>
      </c>
      <c r="P8" s="148">
        <v>0</v>
      </c>
      <c r="Q8" s="29">
        <v>0</v>
      </c>
      <c r="R8" s="149">
        <v>0</v>
      </c>
      <c r="S8" s="32">
        <v>0.47899999999999998</v>
      </c>
      <c r="T8" s="150">
        <v>1</v>
      </c>
      <c r="U8" s="67"/>
      <c r="V8" s="132">
        <f t="shared" si="0"/>
        <v>2.0340000000000003</v>
      </c>
      <c r="X8" s="92">
        <f t="shared" si="1"/>
        <v>2.3109999999999999</v>
      </c>
    </row>
    <row r="9" spans="2:25" x14ac:dyDescent="0.25">
      <c r="B9" s="251" t="s">
        <v>41</v>
      </c>
      <c r="C9" s="252"/>
      <c r="D9" s="253"/>
      <c r="E9" s="151">
        <v>8</v>
      </c>
      <c r="F9" s="154">
        <v>8</v>
      </c>
      <c r="G9" s="155">
        <v>6</v>
      </c>
      <c r="H9" s="156">
        <v>9</v>
      </c>
      <c r="I9" s="47">
        <v>8.1000000000000003E-2</v>
      </c>
      <c r="J9" s="48">
        <v>0.872</v>
      </c>
      <c r="K9" s="48">
        <v>0</v>
      </c>
      <c r="L9" s="51">
        <v>0</v>
      </c>
      <c r="M9" s="26">
        <v>4.2999999999999997E-2</v>
      </c>
      <c r="N9" s="147">
        <v>3</v>
      </c>
      <c r="O9" s="29">
        <v>0.497</v>
      </c>
      <c r="P9" s="148">
        <v>3</v>
      </c>
      <c r="Q9" s="29">
        <v>0</v>
      </c>
      <c r="R9" s="149">
        <v>0</v>
      </c>
      <c r="S9" s="32">
        <v>0</v>
      </c>
      <c r="T9" s="150">
        <v>0</v>
      </c>
      <c r="U9" s="67"/>
      <c r="V9" s="132">
        <f t="shared" si="0"/>
        <v>0.95299999999999996</v>
      </c>
      <c r="X9" s="92">
        <f t="shared" si="1"/>
        <v>0.54</v>
      </c>
    </row>
    <row r="10" spans="2:25" x14ac:dyDescent="0.25">
      <c r="B10" s="251" t="s">
        <v>42</v>
      </c>
      <c r="C10" s="252"/>
      <c r="D10" s="253"/>
      <c r="E10" s="152">
        <v>11</v>
      </c>
      <c r="F10" s="154">
        <v>16</v>
      </c>
      <c r="G10" s="155">
        <v>12</v>
      </c>
      <c r="H10" s="156">
        <v>18</v>
      </c>
      <c r="I10" s="47">
        <v>0</v>
      </c>
      <c r="J10" s="47">
        <v>0</v>
      </c>
      <c r="K10" s="48">
        <v>2.3559999999999999</v>
      </c>
      <c r="L10" s="51">
        <v>2.395</v>
      </c>
      <c r="M10" s="26">
        <v>4.32</v>
      </c>
      <c r="N10" s="147">
        <v>12</v>
      </c>
      <c r="O10" s="26">
        <v>0</v>
      </c>
      <c r="P10" s="148">
        <v>0</v>
      </c>
      <c r="Q10" s="29">
        <v>0</v>
      </c>
      <c r="R10" s="149">
        <v>0</v>
      </c>
      <c r="S10" s="32">
        <v>0</v>
      </c>
      <c r="T10" s="150">
        <v>0</v>
      </c>
      <c r="U10" s="67"/>
      <c r="V10" s="132">
        <f t="shared" si="0"/>
        <v>4.7509999999999994</v>
      </c>
      <c r="X10" s="92">
        <f t="shared" si="1"/>
        <v>4.32</v>
      </c>
    </row>
    <row r="11" spans="2:25" x14ac:dyDescent="0.25">
      <c r="B11" s="251" t="s">
        <v>43</v>
      </c>
      <c r="C11" s="252"/>
      <c r="D11" s="253"/>
      <c r="E11" s="151">
        <v>210</v>
      </c>
      <c r="F11" s="154">
        <v>250</v>
      </c>
      <c r="G11" s="155">
        <v>268</v>
      </c>
      <c r="H11" s="156">
        <v>293</v>
      </c>
      <c r="I11" s="41">
        <v>28.238</v>
      </c>
      <c r="J11" s="42">
        <v>8.6590000000000007</v>
      </c>
      <c r="K11" s="42">
        <v>0.753</v>
      </c>
      <c r="L11" s="107">
        <v>0</v>
      </c>
      <c r="M11" s="28">
        <v>32.634</v>
      </c>
      <c r="N11" s="147">
        <v>201</v>
      </c>
      <c r="O11" s="32">
        <v>10.007</v>
      </c>
      <c r="P11" s="148">
        <v>62</v>
      </c>
      <c r="Q11" s="32">
        <v>0.87</v>
      </c>
      <c r="R11" s="149">
        <v>5</v>
      </c>
      <c r="S11" s="32">
        <v>0</v>
      </c>
      <c r="T11" s="150">
        <v>0</v>
      </c>
      <c r="U11" s="67"/>
      <c r="V11" s="132">
        <f t="shared" si="0"/>
        <v>37.65</v>
      </c>
      <c r="X11" s="92">
        <f t="shared" si="1"/>
        <v>43.510999999999996</v>
      </c>
    </row>
    <row r="12" spans="2:25" x14ac:dyDescent="0.25">
      <c r="B12" s="251" t="s">
        <v>44</v>
      </c>
      <c r="C12" s="252"/>
      <c r="D12" s="253"/>
      <c r="E12" s="151">
        <v>4</v>
      </c>
      <c r="F12" s="154">
        <v>66</v>
      </c>
      <c r="G12" s="155">
        <v>7</v>
      </c>
      <c r="H12" s="156">
        <v>38</v>
      </c>
      <c r="I12" s="47">
        <v>0.27800000000000002</v>
      </c>
      <c r="J12" s="48">
        <v>0.61</v>
      </c>
      <c r="K12" s="48">
        <v>0</v>
      </c>
      <c r="L12" s="51">
        <v>0</v>
      </c>
      <c r="M12" s="26">
        <v>0.28399999999999997</v>
      </c>
      <c r="N12" s="147">
        <v>3</v>
      </c>
      <c r="O12" s="29">
        <v>0.14399999999999999</v>
      </c>
      <c r="P12" s="148">
        <v>1</v>
      </c>
      <c r="Q12" s="29">
        <v>0.51600000000000001</v>
      </c>
      <c r="R12" s="149">
        <v>3</v>
      </c>
      <c r="S12" s="32">
        <v>0</v>
      </c>
      <c r="T12" s="150">
        <v>0</v>
      </c>
      <c r="U12" s="67"/>
      <c r="V12" s="132">
        <f t="shared" si="0"/>
        <v>0.88800000000000001</v>
      </c>
      <c r="X12" s="92">
        <f t="shared" si="1"/>
        <v>0.94399999999999995</v>
      </c>
    </row>
    <row r="13" spans="2:25" x14ac:dyDescent="0.25">
      <c r="B13" s="251" t="s">
        <v>45</v>
      </c>
      <c r="C13" s="252"/>
      <c r="D13" s="253"/>
      <c r="E13" s="151">
        <v>1584</v>
      </c>
      <c r="F13" s="154">
        <v>1725</v>
      </c>
      <c r="G13" s="155">
        <v>2031</v>
      </c>
      <c r="H13" s="156">
        <v>2481</v>
      </c>
      <c r="I13" s="47">
        <v>17.927</v>
      </c>
      <c r="J13" s="48">
        <v>26.89</v>
      </c>
      <c r="K13" s="48">
        <v>676.38099999999997</v>
      </c>
      <c r="L13" s="51">
        <v>619.59900000000005</v>
      </c>
      <c r="M13" s="26">
        <v>229.35400000000001</v>
      </c>
      <c r="N13" s="147">
        <v>1681</v>
      </c>
      <c r="O13" s="29">
        <v>123.28700000000001</v>
      </c>
      <c r="P13" s="148">
        <v>187</v>
      </c>
      <c r="Q13" s="29">
        <v>1021.196</v>
      </c>
      <c r="R13" s="149">
        <v>132</v>
      </c>
      <c r="S13" s="32">
        <v>444.32900000000001</v>
      </c>
      <c r="T13" s="150">
        <v>31</v>
      </c>
      <c r="U13" s="67"/>
      <c r="V13" s="132">
        <f t="shared" si="0"/>
        <v>1340.797</v>
      </c>
      <c r="X13" s="92">
        <f t="shared" si="1"/>
        <v>1818.1659999999999</v>
      </c>
    </row>
    <row r="14" spans="2:25" x14ac:dyDescent="0.25">
      <c r="B14" s="251" t="s">
        <v>46</v>
      </c>
      <c r="C14" s="252"/>
      <c r="D14" s="253"/>
      <c r="E14" s="152">
        <v>66</v>
      </c>
      <c r="F14" s="154">
        <v>86</v>
      </c>
      <c r="G14" s="155">
        <v>240</v>
      </c>
      <c r="H14" s="156">
        <v>305</v>
      </c>
      <c r="I14" s="47">
        <v>0.56599999999999995</v>
      </c>
      <c r="J14" s="48">
        <v>4.5339999999999998</v>
      </c>
      <c r="K14" s="48">
        <v>33.091999999999999</v>
      </c>
      <c r="L14" s="51">
        <v>18.373999999999999</v>
      </c>
      <c r="M14" s="26">
        <v>0.82499999999999996</v>
      </c>
      <c r="N14" s="147">
        <v>20</v>
      </c>
      <c r="O14" s="29">
        <v>16.317</v>
      </c>
      <c r="P14" s="148">
        <v>166</v>
      </c>
      <c r="Q14" s="29">
        <v>48.453000000000003</v>
      </c>
      <c r="R14" s="149">
        <v>47</v>
      </c>
      <c r="S14" s="32">
        <v>19.59</v>
      </c>
      <c r="T14" s="150">
        <v>7</v>
      </c>
      <c r="U14" s="67"/>
      <c r="V14" s="132">
        <f t="shared" si="0"/>
        <v>56.566000000000003</v>
      </c>
      <c r="X14" s="92">
        <f t="shared" si="1"/>
        <v>85.185000000000002</v>
      </c>
    </row>
    <row r="15" spans="2:25" x14ac:dyDescent="0.25">
      <c r="B15" s="251" t="s">
        <v>47</v>
      </c>
      <c r="C15" s="252"/>
      <c r="D15" s="253"/>
      <c r="E15" s="152">
        <v>77</v>
      </c>
      <c r="F15" s="154">
        <v>146</v>
      </c>
      <c r="G15" s="155">
        <v>72</v>
      </c>
      <c r="H15" s="156">
        <v>110</v>
      </c>
      <c r="I15" s="41">
        <v>7.883</v>
      </c>
      <c r="J15" s="41">
        <v>16.692</v>
      </c>
      <c r="K15" s="41">
        <v>31.25</v>
      </c>
      <c r="L15" s="52">
        <v>0.57399999999999995</v>
      </c>
      <c r="M15" s="28">
        <v>11.951000000000001</v>
      </c>
      <c r="N15" s="147">
        <v>38</v>
      </c>
      <c r="O15" s="28">
        <v>4.194</v>
      </c>
      <c r="P15" s="148">
        <v>22</v>
      </c>
      <c r="Q15" s="28">
        <v>27.324000000000002</v>
      </c>
      <c r="R15" s="149">
        <v>9</v>
      </c>
      <c r="S15" s="32">
        <v>18.466000000000001</v>
      </c>
      <c r="T15" s="150">
        <v>3</v>
      </c>
      <c r="U15" s="68"/>
      <c r="V15" s="132">
        <f t="shared" si="0"/>
        <v>56.399000000000001</v>
      </c>
      <c r="X15" s="92">
        <f t="shared" si="1"/>
        <v>61.935000000000002</v>
      </c>
    </row>
    <row r="16" spans="2:25" x14ac:dyDescent="0.25">
      <c r="B16" s="251" t="s">
        <v>49</v>
      </c>
      <c r="C16" s="252"/>
      <c r="D16" s="253"/>
      <c r="E16" s="152">
        <v>176</v>
      </c>
      <c r="F16" s="154">
        <v>195</v>
      </c>
      <c r="G16" s="155">
        <v>259</v>
      </c>
      <c r="H16" s="156">
        <v>320</v>
      </c>
      <c r="I16" s="41">
        <v>5.64</v>
      </c>
      <c r="J16" s="41">
        <v>45.16</v>
      </c>
      <c r="K16" s="41">
        <v>118.55200000000001</v>
      </c>
      <c r="L16" s="52">
        <v>112.911</v>
      </c>
      <c r="M16" s="28">
        <v>3.09</v>
      </c>
      <c r="N16" s="147">
        <v>22</v>
      </c>
      <c r="O16" s="28">
        <v>33.683</v>
      </c>
      <c r="P16" s="148">
        <v>79</v>
      </c>
      <c r="Q16" s="28">
        <v>97.617000000000004</v>
      </c>
      <c r="R16" s="149">
        <v>134</v>
      </c>
      <c r="S16" s="32">
        <v>230.99</v>
      </c>
      <c r="T16" s="150">
        <v>24</v>
      </c>
      <c r="U16" s="68"/>
      <c r="V16" s="132">
        <f t="shared" si="0"/>
        <v>282.26300000000003</v>
      </c>
      <c r="X16" s="92">
        <f t="shared" si="1"/>
        <v>365.38</v>
      </c>
    </row>
    <row r="17" spans="2:25" ht="15.75" thickBot="1" x14ac:dyDescent="0.3">
      <c r="B17" s="254" t="s">
        <v>37</v>
      </c>
      <c r="C17" s="255"/>
      <c r="D17" s="256"/>
      <c r="E17" s="213">
        <v>917</v>
      </c>
      <c r="F17" s="202">
        <v>1026</v>
      </c>
      <c r="G17" s="203">
        <v>889</v>
      </c>
      <c r="H17" s="204">
        <v>1053</v>
      </c>
      <c r="I17" s="194">
        <v>47.975000000000001</v>
      </c>
      <c r="J17" s="194">
        <v>76.527999999999992</v>
      </c>
      <c r="K17" s="194">
        <v>112.30099999999999</v>
      </c>
      <c r="L17" s="205">
        <v>92.039999999999992</v>
      </c>
      <c r="M17" s="197">
        <v>29.961000000000002</v>
      </c>
      <c r="N17" s="206">
        <v>452</v>
      </c>
      <c r="O17" s="197">
        <v>106.657</v>
      </c>
      <c r="P17" s="207">
        <v>248</v>
      </c>
      <c r="Q17" s="197">
        <v>148.07</v>
      </c>
      <c r="R17" s="208">
        <v>168</v>
      </c>
      <c r="S17" s="270">
        <v>62.32</v>
      </c>
      <c r="T17" s="209">
        <v>21</v>
      </c>
      <c r="U17" s="68"/>
      <c r="V17" s="132">
        <f t="shared" si="0"/>
        <v>328.84399999999994</v>
      </c>
      <c r="X17" s="92">
        <f t="shared" si="1"/>
        <v>347.00799999999998</v>
      </c>
    </row>
    <row r="18" spans="2:25" ht="15.75" thickBot="1" x14ac:dyDescent="0.3">
      <c r="B18" s="244" t="s">
        <v>8</v>
      </c>
      <c r="C18" s="245"/>
      <c r="D18" s="245"/>
      <c r="E18" s="153">
        <f>SUM(E6:E17)</f>
        <v>3132</v>
      </c>
      <c r="F18" s="153">
        <f t="shared" ref="F18:T18" si="2">SUM(F6:F17)</f>
        <v>3627</v>
      </c>
      <c r="G18" s="211">
        <f t="shared" si="2"/>
        <v>4011</v>
      </c>
      <c r="H18" s="211">
        <f t="shared" si="2"/>
        <v>4997</v>
      </c>
      <c r="I18" s="210">
        <f t="shared" si="2"/>
        <v>119.91499999999999</v>
      </c>
      <c r="J18" s="210">
        <f t="shared" si="2"/>
        <v>189.65499999999997</v>
      </c>
      <c r="K18" s="210">
        <f t="shared" si="2"/>
        <v>981.13200000000006</v>
      </c>
      <c r="L18" s="210">
        <f t="shared" si="2"/>
        <v>929.91000000000008</v>
      </c>
      <c r="M18" s="212">
        <f t="shared" si="2"/>
        <v>316.31100000000004</v>
      </c>
      <c r="N18" s="211">
        <f t="shared" si="2"/>
        <v>2507</v>
      </c>
      <c r="O18" s="212">
        <f t="shared" si="2"/>
        <v>308.75900000000001</v>
      </c>
      <c r="P18" s="211">
        <f t="shared" si="2"/>
        <v>859</v>
      </c>
      <c r="Q18" s="212">
        <f t="shared" si="2"/>
        <v>1353.326</v>
      </c>
      <c r="R18" s="211">
        <f t="shared" si="2"/>
        <v>531</v>
      </c>
      <c r="S18" s="212">
        <f t="shared" si="2"/>
        <v>869.08100000000013</v>
      </c>
      <c r="T18" s="211">
        <f t="shared" si="2"/>
        <v>114</v>
      </c>
      <c r="U18" s="69"/>
      <c r="V18" s="133">
        <f t="shared" ref="V11:V19" si="3">SUM(I18:L18)</f>
        <v>2220.6120000000001</v>
      </c>
      <c r="X18" s="167">
        <f t="shared" si="1"/>
        <v>2847.4770000000003</v>
      </c>
      <c r="Y18" s="19"/>
    </row>
    <row r="19" spans="2:25" ht="15.75" thickBot="1" x14ac:dyDescent="0.3">
      <c r="B19" s="232" t="s">
        <v>27</v>
      </c>
      <c r="C19" s="233"/>
      <c r="D19" s="233"/>
      <c r="E19" s="75"/>
      <c r="F19" s="129"/>
      <c r="G19" s="75"/>
      <c r="H19" s="73"/>
      <c r="I19" s="74">
        <f>I18/V18</f>
        <v>5.4000879036950167E-2</v>
      </c>
      <c r="J19" s="53">
        <f>J18/V18</f>
        <v>8.5406635648190662E-2</v>
      </c>
      <c r="K19" s="53">
        <f>K18/V18</f>
        <v>0.44182954969170662</v>
      </c>
      <c r="L19" s="128">
        <f>L18/V18</f>
        <v>0.41876293562315253</v>
      </c>
      <c r="M19" s="173">
        <f>(M18/X18)</f>
        <v>0.1110846549419012</v>
      </c>
      <c r="N19" s="72">
        <f>N18/G18</f>
        <v>0.62503116429817995</v>
      </c>
      <c r="O19" s="173">
        <f>(O18/X18)</f>
        <v>0.1084324825099553</v>
      </c>
      <c r="P19" s="72">
        <f>P18/G18</f>
        <v>0.21416105709299427</v>
      </c>
      <c r="Q19" s="173">
        <f>(Q18/X18)</f>
        <v>0.47527196883416439</v>
      </c>
      <c r="R19" s="72">
        <f>R18/G18</f>
        <v>0.13238593866866119</v>
      </c>
      <c r="S19" s="173">
        <f>(S18/X18)</f>
        <v>0.30521089371397908</v>
      </c>
      <c r="T19" s="145">
        <f>T18/G18</f>
        <v>2.8421839940164548E-2</v>
      </c>
      <c r="U19" s="146"/>
      <c r="V19" s="168">
        <f t="shared" si="3"/>
        <v>1</v>
      </c>
      <c r="X19" s="91">
        <f>SUM(M19+O19+Q19+S19)</f>
        <v>1</v>
      </c>
      <c r="Y19" s="19"/>
    </row>
    <row r="20" spans="2:25" ht="15.75" thickBot="1" x14ac:dyDescent="0.3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66"/>
      <c r="V20" s="71"/>
      <c r="W20" s="71"/>
      <c r="X20" s="93"/>
    </row>
    <row r="21" spans="2:25" ht="15.75" thickBot="1" x14ac:dyDescent="0.3">
      <c r="X21" s="175" t="s">
        <v>36</v>
      </c>
    </row>
    <row r="22" spans="2:25" ht="15.75" thickBot="1" x14ac:dyDescent="0.3">
      <c r="M22" s="166"/>
      <c r="X22" s="174">
        <f>N19+P19+R19+T19</f>
        <v>1</v>
      </c>
    </row>
  </sheetData>
  <mergeCells count="24">
    <mergeCell ref="B11:D11"/>
    <mergeCell ref="B7:D7"/>
    <mergeCell ref="B12:D12"/>
    <mergeCell ref="B15:D15"/>
    <mergeCell ref="B18:D18"/>
    <mergeCell ref="B16:D16"/>
    <mergeCell ref="B14:D14"/>
    <mergeCell ref="B13:D13"/>
    <mergeCell ref="B19:D19"/>
    <mergeCell ref="B17:D17"/>
    <mergeCell ref="E2:H3"/>
    <mergeCell ref="I2:T3"/>
    <mergeCell ref="M4:N4"/>
    <mergeCell ref="O4:P4"/>
    <mergeCell ref="Q4:R4"/>
    <mergeCell ref="S4:T4"/>
    <mergeCell ref="B6:D6"/>
    <mergeCell ref="E5:F5"/>
    <mergeCell ref="G5:H5"/>
    <mergeCell ref="I5:L5"/>
    <mergeCell ref="M5:S5"/>
    <mergeCell ref="B10:D10"/>
    <mergeCell ref="B9:D9"/>
    <mergeCell ref="B8:D8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T26"/>
  <sheetViews>
    <sheetView topLeftCell="B1" workbookViewId="0">
      <selection activeCell="P2" sqref="P2"/>
    </sheetView>
  </sheetViews>
  <sheetFormatPr defaultRowHeight="15" x14ac:dyDescent="0.25"/>
  <cols>
    <col min="1" max="1" width="3.85546875" customWidth="1"/>
    <col min="2" max="2" width="2.28515625" customWidth="1"/>
    <col min="3" max="3" width="23.7109375" customWidth="1"/>
    <col min="4" max="6" width="9.5703125" bestFit="1" customWidth="1"/>
    <col min="7" max="7" width="10.5703125" bestFit="1" customWidth="1"/>
    <col min="8" max="8" width="9.5703125" bestFit="1" customWidth="1"/>
    <col min="9" max="9" width="9.42578125" bestFit="1" customWidth="1"/>
    <col min="10" max="12" width="9.5703125" bestFit="1" customWidth="1"/>
    <col min="13" max="15" width="9.28515625" bestFit="1" customWidth="1"/>
    <col min="17" max="17" width="9.5703125" bestFit="1" customWidth="1"/>
    <col min="20" max="20" width="9.5703125" bestFit="1" customWidth="1"/>
  </cols>
  <sheetData>
    <row r="1" spans="3:20" ht="15.75" thickBot="1" x14ac:dyDescent="0.3"/>
    <row r="2" spans="3:20" ht="15.75" customHeight="1" x14ac:dyDescent="0.25">
      <c r="C2" s="273" t="s">
        <v>54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</row>
    <row r="3" spans="3:20" ht="15.75" thickBot="1" x14ac:dyDescent="0.3">
      <c r="C3" s="276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8"/>
    </row>
    <row r="4" spans="3:20" ht="16.5" thickBot="1" x14ac:dyDescent="0.3">
      <c r="C4" s="13"/>
      <c r="D4" s="246" t="s">
        <v>18</v>
      </c>
      <c r="E4" s="247"/>
      <c r="F4" s="246" t="s">
        <v>19</v>
      </c>
      <c r="G4" s="247"/>
      <c r="H4" s="246" t="s">
        <v>20</v>
      </c>
      <c r="I4" s="247"/>
      <c r="J4" s="246" t="s">
        <v>21</v>
      </c>
      <c r="K4" s="248"/>
      <c r="L4" s="246" t="s">
        <v>24</v>
      </c>
      <c r="M4" s="247"/>
      <c r="N4" s="246" t="s">
        <v>23</v>
      </c>
      <c r="O4" s="248"/>
    </row>
    <row r="5" spans="3:20" ht="16.5" thickBot="1" x14ac:dyDescent="0.3">
      <c r="C5" s="14"/>
      <c r="D5" s="10">
        <v>2018</v>
      </c>
      <c r="E5" s="22">
        <v>2019</v>
      </c>
      <c r="F5" s="21">
        <v>2018</v>
      </c>
      <c r="G5" s="22">
        <v>2019</v>
      </c>
      <c r="H5" s="21">
        <v>2018</v>
      </c>
      <c r="I5" s="22">
        <v>2019</v>
      </c>
      <c r="J5" s="21">
        <v>2018</v>
      </c>
      <c r="K5" s="22">
        <v>2019</v>
      </c>
      <c r="L5" s="20">
        <v>2018</v>
      </c>
      <c r="M5" s="22">
        <v>2019</v>
      </c>
      <c r="N5" s="21">
        <v>2018</v>
      </c>
      <c r="O5" s="22">
        <v>2019</v>
      </c>
      <c r="S5" s="95">
        <v>2018</v>
      </c>
      <c r="T5" s="98">
        <v>2019</v>
      </c>
    </row>
    <row r="6" spans="3:20" ht="15.75" thickBot="1" x14ac:dyDescent="0.3">
      <c r="C6" s="263" t="s">
        <v>38</v>
      </c>
      <c r="D6" s="60">
        <v>4.26</v>
      </c>
      <c r="E6" s="61">
        <v>2.95</v>
      </c>
      <c r="F6" s="137">
        <v>22.88</v>
      </c>
      <c r="G6" s="61">
        <v>26.61</v>
      </c>
      <c r="H6" s="137">
        <v>1.92</v>
      </c>
      <c r="I6" s="61">
        <v>0.92</v>
      </c>
      <c r="J6" s="137">
        <v>2.25</v>
      </c>
      <c r="K6" s="61">
        <v>4.63</v>
      </c>
      <c r="L6" s="137">
        <v>0.89</v>
      </c>
      <c r="M6" s="61">
        <v>0.48</v>
      </c>
      <c r="N6" s="137">
        <v>7.88</v>
      </c>
      <c r="O6" s="61">
        <v>11.97</v>
      </c>
      <c r="P6" s="79"/>
      <c r="R6" s="124"/>
      <c r="S6" s="139">
        <f>SUM(D6+F6+H6+J6+L6+N6)</f>
        <v>40.080000000000005</v>
      </c>
      <c r="T6" s="97">
        <f t="shared" ref="T6:T16" si="0">SUM(E6+G6+I6+K6+M6+O6)</f>
        <v>47.559999999999995</v>
      </c>
    </row>
    <row r="7" spans="3:20" ht="15.75" thickBot="1" x14ac:dyDescent="0.3">
      <c r="C7" s="263" t="s">
        <v>39</v>
      </c>
      <c r="D7" s="60">
        <v>0</v>
      </c>
      <c r="E7" s="61">
        <v>0</v>
      </c>
      <c r="F7" s="137">
        <v>0</v>
      </c>
      <c r="G7" s="61">
        <v>0</v>
      </c>
      <c r="H7" s="137">
        <v>0</v>
      </c>
      <c r="I7" s="61">
        <v>0</v>
      </c>
      <c r="J7" s="137">
        <v>0</v>
      </c>
      <c r="K7" s="61">
        <v>0</v>
      </c>
      <c r="L7" s="137">
        <v>69.387</v>
      </c>
      <c r="M7" s="61">
        <v>70.617000000000004</v>
      </c>
      <c r="N7" s="137">
        <v>0</v>
      </c>
      <c r="O7" s="61">
        <v>0</v>
      </c>
      <c r="P7" s="79"/>
      <c r="R7" s="124"/>
      <c r="S7" s="139">
        <f t="shared" ref="S7:S16" si="1">SUM(D7+F7+H7+J7+L7+N7)</f>
        <v>69.387</v>
      </c>
      <c r="T7" s="97">
        <f t="shared" si="0"/>
        <v>70.617000000000004</v>
      </c>
    </row>
    <row r="8" spans="3:20" ht="15.75" thickBot="1" x14ac:dyDescent="0.3">
      <c r="C8" s="263" t="s">
        <v>40</v>
      </c>
      <c r="D8" s="60">
        <v>0</v>
      </c>
      <c r="E8" s="61">
        <v>0</v>
      </c>
      <c r="F8" s="137">
        <v>0</v>
      </c>
      <c r="G8" s="61">
        <v>0</v>
      </c>
      <c r="H8" s="137">
        <v>0.27800000000000002</v>
      </c>
      <c r="I8" s="61">
        <v>5.1999999999999998E-2</v>
      </c>
      <c r="J8" s="137">
        <v>7.0000000000000001E-3</v>
      </c>
      <c r="K8" s="61">
        <v>0.48299999999999998</v>
      </c>
      <c r="L8" s="137">
        <v>1.202</v>
      </c>
      <c r="M8" s="61">
        <v>1.35</v>
      </c>
      <c r="N8" s="137">
        <v>0.54700000000000004</v>
      </c>
      <c r="O8" s="61">
        <v>0.42499999999999999</v>
      </c>
      <c r="P8" s="79"/>
      <c r="Q8" s="79"/>
      <c r="R8" s="124"/>
      <c r="S8" s="139">
        <f t="shared" si="1"/>
        <v>2.0340000000000003</v>
      </c>
      <c r="T8" s="97">
        <f t="shared" si="0"/>
        <v>2.31</v>
      </c>
    </row>
    <row r="9" spans="3:20" ht="15.75" thickBot="1" x14ac:dyDescent="0.3">
      <c r="C9" s="263" t="s">
        <v>41</v>
      </c>
      <c r="D9" s="60">
        <v>0</v>
      </c>
      <c r="E9" s="61">
        <v>0</v>
      </c>
      <c r="F9" s="137">
        <v>0</v>
      </c>
      <c r="G9" s="61">
        <v>0</v>
      </c>
      <c r="H9" s="137">
        <v>0</v>
      </c>
      <c r="I9" s="61">
        <v>0</v>
      </c>
      <c r="J9" s="137">
        <v>1.2E-2</v>
      </c>
      <c r="K9" s="61">
        <v>1.2E-2</v>
      </c>
      <c r="L9" s="137">
        <v>0.94099999999999995</v>
      </c>
      <c r="M9" s="61">
        <v>0.52800000000000002</v>
      </c>
      <c r="N9" s="137">
        <v>0</v>
      </c>
      <c r="O9" s="61">
        <v>0</v>
      </c>
      <c r="R9" s="124"/>
      <c r="S9" s="139">
        <f t="shared" si="1"/>
        <v>0.95299999999999996</v>
      </c>
      <c r="T9" s="97">
        <f t="shared" si="0"/>
        <v>0.54</v>
      </c>
    </row>
    <row r="10" spans="3:20" ht="15.75" thickBot="1" x14ac:dyDescent="0.3">
      <c r="C10" s="263" t="s">
        <v>42</v>
      </c>
      <c r="D10" s="60">
        <v>0</v>
      </c>
      <c r="E10" s="61">
        <v>0</v>
      </c>
      <c r="F10" s="137">
        <v>0</v>
      </c>
      <c r="G10" s="61">
        <v>0</v>
      </c>
      <c r="H10" s="137">
        <v>0</v>
      </c>
      <c r="I10" s="61">
        <v>0</v>
      </c>
      <c r="J10" s="137">
        <v>0</v>
      </c>
      <c r="K10" s="61">
        <v>0</v>
      </c>
      <c r="L10" s="137">
        <v>4.7510000000000003</v>
      </c>
      <c r="M10" s="61">
        <v>4.32</v>
      </c>
      <c r="N10" s="137">
        <v>0</v>
      </c>
      <c r="O10" s="61">
        <v>0</v>
      </c>
      <c r="R10" s="124"/>
      <c r="S10" s="139">
        <f t="shared" si="1"/>
        <v>4.7510000000000003</v>
      </c>
      <c r="T10" s="97">
        <f t="shared" si="0"/>
        <v>4.32</v>
      </c>
    </row>
    <row r="11" spans="3:20" ht="15.75" thickBot="1" x14ac:dyDescent="0.3">
      <c r="C11" s="263" t="s">
        <v>43</v>
      </c>
      <c r="D11" s="60">
        <v>0.23499999999999999</v>
      </c>
      <c r="E11" s="61">
        <v>0.27200000000000002</v>
      </c>
      <c r="F11" s="137">
        <v>2.2719999999999998</v>
      </c>
      <c r="G11" s="61">
        <v>1.5780000000000001</v>
      </c>
      <c r="H11" s="137">
        <v>0.38700000000000001</v>
      </c>
      <c r="I11" s="61">
        <v>0.86299999999999999</v>
      </c>
      <c r="J11" s="137">
        <v>10.878</v>
      </c>
      <c r="K11" s="61">
        <v>12.145</v>
      </c>
      <c r="L11" s="137">
        <v>19.097000000000001</v>
      </c>
      <c r="M11" s="61">
        <v>23.957000000000001</v>
      </c>
      <c r="N11" s="137">
        <v>4.78</v>
      </c>
      <c r="O11" s="61">
        <v>4.6900000000000004</v>
      </c>
      <c r="R11" s="124"/>
      <c r="S11" s="139">
        <f t="shared" si="1"/>
        <v>37.649000000000001</v>
      </c>
      <c r="T11" s="97">
        <f t="shared" si="0"/>
        <v>43.504999999999995</v>
      </c>
    </row>
    <row r="12" spans="3:20" ht="15.75" thickBot="1" x14ac:dyDescent="0.3">
      <c r="C12" s="263" t="s">
        <v>44</v>
      </c>
      <c r="D12" s="60">
        <v>0</v>
      </c>
      <c r="E12" s="61">
        <v>0</v>
      </c>
      <c r="F12" s="137">
        <v>0.23400000000000001</v>
      </c>
      <c r="G12" s="61">
        <v>0.45300000000000001</v>
      </c>
      <c r="H12" s="137">
        <v>0.19500000000000001</v>
      </c>
      <c r="I12" s="61">
        <v>0</v>
      </c>
      <c r="J12" s="137">
        <v>4.3999999999999997E-2</v>
      </c>
      <c r="K12" s="61">
        <v>0.27300000000000002</v>
      </c>
      <c r="L12" s="137">
        <v>0</v>
      </c>
      <c r="M12" s="61">
        <v>7.3999999999999996E-2</v>
      </c>
      <c r="N12" s="137">
        <v>0.41499999999999998</v>
      </c>
      <c r="O12" s="61">
        <v>0.14399999999999999</v>
      </c>
      <c r="R12" s="124"/>
      <c r="S12" s="139">
        <f t="shared" si="1"/>
        <v>0.88800000000000001</v>
      </c>
      <c r="T12" s="97">
        <f t="shared" si="0"/>
        <v>0.94399999999999995</v>
      </c>
    </row>
    <row r="13" spans="3:20" ht="15.75" thickBot="1" x14ac:dyDescent="0.3">
      <c r="C13" s="263" t="s">
        <v>45</v>
      </c>
      <c r="D13" s="60">
        <v>176.43700000000001</v>
      </c>
      <c r="E13" s="61">
        <v>95.480999999999995</v>
      </c>
      <c r="F13" s="137">
        <v>254.751</v>
      </c>
      <c r="G13" s="61">
        <v>1116.329</v>
      </c>
      <c r="H13" s="137">
        <v>80.447999999999993</v>
      </c>
      <c r="I13" s="61">
        <v>18.911999999999999</v>
      </c>
      <c r="J13" s="137">
        <v>509.50299999999999</v>
      </c>
      <c r="K13" s="61">
        <v>426.95400000000001</v>
      </c>
      <c r="L13" s="137">
        <v>294.97500000000002</v>
      </c>
      <c r="M13" s="61">
        <v>160.30000000000001</v>
      </c>
      <c r="N13" s="137">
        <v>24.683</v>
      </c>
      <c r="O13" s="61">
        <v>0.189</v>
      </c>
      <c r="R13" s="124"/>
      <c r="S13" s="139">
        <f t="shared" si="1"/>
        <v>1340.797</v>
      </c>
      <c r="T13" s="97">
        <f t="shared" si="0"/>
        <v>1818.165</v>
      </c>
    </row>
    <row r="14" spans="3:20" ht="15.75" thickBot="1" x14ac:dyDescent="0.3">
      <c r="C14" s="263" t="s">
        <v>46</v>
      </c>
      <c r="D14" s="60">
        <v>2.6560000000000001</v>
      </c>
      <c r="E14" s="61">
        <v>8.0760000000000005</v>
      </c>
      <c r="F14" s="137">
        <v>16.417000000000002</v>
      </c>
      <c r="G14" s="61">
        <v>31.792000000000002</v>
      </c>
      <c r="H14" s="137">
        <v>0.41399999999999998</v>
      </c>
      <c r="I14" s="61">
        <v>0</v>
      </c>
      <c r="J14" s="137">
        <v>8.2870000000000008</v>
      </c>
      <c r="K14" s="61">
        <v>10.864000000000001</v>
      </c>
      <c r="L14" s="137">
        <v>28.792000000000002</v>
      </c>
      <c r="M14" s="61">
        <v>34.453000000000003</v>
      </c>
      <c r="N14" s="137">
        <v>0</v>
      </c>
      <c r="O14" s="61">
        <v>0</v>
      </c>
      <c r="R14" s="124"/>
      <c r="S14" s="139">
        <f t="shared" si="1"/>
        <v>56.566000000000003</v>
      </c>
      <c r="T14" s="97">
        <f t="shared" si="0"/>
        <v>85.185000000000002</v>
      </c>
    </row>
    <row r="15" spans="3:20" ht="15.75" thickBot="1" x14ac:dyDescent="0.3">
      <c r="C15" s="263" t="s">
        <v>47</v>
      </c>
      <c r="D15" s="60">
        <v>0.94</v>
      </c>
      <c r="E15" s="61">
        <v>0.8</v>
      </c>
      <c r="F15" s="137">
        <v>9.4710000000000001</v>
      </c>
      <c r="G15" s="61">
        <v>7.6529999999999996</v>
      </c>
      <c r="H15" s="171">
        <v>0.70499999999999996</v>
      </c>
      <c r="I15" s="61">
        <v>1.355</v>
      </c>
      <c r="J15" s="137">
        <v>25.579000000000001</v>
      </c>
      <c r="K15" s="61">
        <v>19.334</v>
      </c>
      <c r="L15" s="137">
        <v>10.542</v>
      </c>
      <c r="M15" s="61">
        <v>32.049999999999997</v>
      </c>
      <c r="N15" s="137">
        <v>9.1620000000000008</v>
      </c>
      <c r="O15" s="61">
        <v>0.74299999999999999</v>
      </c>
      <c r="R15" s="124"/>
      <c r="S15" s="139">
        <f t="shared" si="1"/>
        <v>56.399000000000001</v>
      </c>
      <c r="T15" s="97">
        <f t="shared" si="0"/>
        <v>61.934999999999995</v>
      </c>
    </row>
    <row r="16" spans="3:20" ht="15.75" thickBot="1" x14ac:dyDescent="0.3">
      <c r="C16" s="263" t="s">
        <v>49</v>
      </c>
      <c r="D16" s="62">
        <v>8.4700000000000006</v>
      </c>
      <c r="E16" s="61">
        <v>39.618000000000002</v>
      </c>
      <c r="F16" s="137">
        <v>95.97</v>
      </c>
      <c r="G16" s="61">
        <v>133.92500000000001</v>
      </c>
      <c r="H16" s="171">
        <v>16.940000000000001</v>
      </c>
      <c r="I16" s="61">
        <v>5.7480000000000002</v>
      </c>
      <c r="J16" s="137">
        <v>107.26</v>
      </c>
      <c r="K16" s="61">
        <v>123.566</v>
      </c>
      <c r="L16" s="137">
        <v>53.622999999999998</v>
      </c>
      <c r="M16" s="61">
        <v>34.613999999999997</v>
      </c>
      <c r="N16" s="137">
        <v>0</v>
      </c>
      <c r="O16" s="61">
        <v>27.908999999999999</v>
      </c>
      <c r="R16" s="124"/>
      <c r="S16" s="139">
        <f t="shared" si="1"/>
        <v>282.26299999999998</v>
      </c>
      <c r="T16" s="97">
        <f t="shared" si="0"/>
        <v>365.37999999999994</v>
      </c>
    </row>
    <row r="17" spans="3:20" ht="15.75" thickBot="1" x14ac:dyDescent="0.3">
      <c r="C17" s="263" t="s">
        <v>37</v>
      </c>
      <c r="D17" s="62">
        <v>7.1639999999999997</v>
      </c>
      <c r="E17" s="61">
        <v>11.49</v>
      </c>
      <c r="F17" s="137">
        <v>98.41</v>
      </c>
      <c r="G17" s="61">
        <v>92.570999999999998</v>
      </c>
      <c r="H17" s="171">
        <v>7.8890000000000011</v>
      </c>
      <c r="I17" s="61">
        <v>8.1490000000000009</v>
      </c>
      <c r="J17" s="137">
        <v>165.07</v>
      </c>
      <c r="K17" s="61">
        <v>166.68799999999999</v>
      </c>
      <c r="L17" s="137">
        <v>17.837</v>
      </c>
      <c r="M17" s="61">
        <v>17.100000000000001</v>
      </c>
      <c r="N17" s="137">
        <v>32.474000000000004</v>
      </c>
      <c r="O17" s="61">
        <v>51.01</v>
      </c>
      <c r="R17" s="124"/>
      <c r="S17" s="214">
        <f>SUM(D17+F17+H17+J17+L17+N17)</f>
        <v>328.84399999999999</v>
      </c>
      <c r="T17" s="215">
        <f>SUM(E17+G17+I17+K17+M17+O17)</f>
        <v>347.00799999999998</v>
      </c>
    </row>
    <row r="18" spans="3:20" ht="15.75" thickBot="1" x14ac:dyDescent="0.3">
      <c r="C18" s="85" t="s">
        <v>8</v>
      </c>
      <c r="D18" s="172">
        <f>SUM(D6:D17)</f>
        <v>200.16200000000001</v>
      </c>
      <c r="E18" s="86">
        <f t="shared" ref="E18:O18" si="2">SUM(E6:E17)</f>
        <v>158.68700000000001</v>
      </c>
      <c r="F18" s="172">
        <f t="shared" si="2"/>
        <v>500.40499999999997</v>
      </c>
      <c r="G18" s="86">
        <f t="shared" si="2"/>
        <v>1410.9109999999998</v>
      </c>
      <c r="H18" s="172">
        <f t="shared" si="2"/>
        <v>109.17599999999999</v>
      </c>
      <c r="I18" s="86">
        <f t="shared" si="2"/>
        <v>35.999000000000002</v>
      </c>
      <c r="J18" s="172">
        <f t="shared" si="2"/>
        <v>828.88999999999987</v>
      </c>
      <c r="K18" s="86">
        <f t="shared" si="2"/>
        <v>764.94899999999996</v>
      </c>
      <c r="L18" s="172">
        <f t="shared" si="2"/>
        <v>502.03700000000003</v>
      </c>
      <c r="M18" s="86">
        <f t="shared" si="2"/>
        <v>379.84300000000007</v>
      </c>
      <c r="N18" s="172">
        <f t="shared" si="2"/>
        <v>79.941000000000003</v>
      </c>
      <c r="O18" s="86">
        <f t="shared" si="2"/>
        <v>97.079999999999984</v>
      </c>
      <c r="P18" s="89">
        <f>SUM(D18+F18+H18+J18+L18+N18)</f>
        <v>2220.6109999999999</v>
      </c>
      <c r="Q18" s="90">
        <f>SUM(E18+G18+I18+K18+M18+O18)</f>
        <v>2847.4690000000001</v>
      </c>
      <c r="R18" s="124"/>
      <c r="S18" s="109">
        <f>SUM(S6:S17)</f>
        <v>2220.6109999999999</v>
      </c>
      <c r="T18" s="90">
        <f>SUM(T6:T17)</f>
        <v>2847.4690000000001</v>
      </c>
    </row>
    <row r="19" spans="3:20" ht="15.75" thickBot="1" x14ac:dyDescent="0.3">
      <c r="C19" s="85" t="s">
        <v>48</v>
      </c>
      <c r="D19" s="87">
        <f>(D18/P18)</f>
        <v>9.0138254741600407E-2</v>
      </c>
      <c r="E19" s="141">
        <f>(E18/Q18)</f>
        <v>5.5729140510397131E-2</v>
      </c>
      <c r="F19" s="138">
        <f>F18/P18</f>
        <v>0.225345636854001</v>
      </c>
      <c r="G19" s="141">
        <f>(G18/Q18)</f>
        <v>0.49549652691565732</v>
      </c>
      <c r="H19" s="138">
        <f>H18/P18</f>
        <v>4.9164846972297262E-2</v>
      </c>
      <c r="I19" s="141">
        <f>(I18/Q18)</f>
        <v>1.2642455457811832E-2</v>
      </c>
      <c r="J19" s="138">
        <f>J18/P18</f>
        <v>0.37327114024023117</v>
      </c>
      <c r="K19" s="141">
        <f>(K18/Q18)</f>
        <v>0.26864173060356406</v>
      </c>
      <c r="L19" s="138">
        <f>L18/P18</f>
        <v>0.22608056971707338</v>
      </c>
      <c r="M19" s="141">
        <f>(M18/Q18)</f>
        <v>0.1333967112548021</v>
      </c>
      <c r="N19" s="138">
        <f>N18/P18</f>
        <v>3.5999551474796804E-2</v>
      </c>
      <c r="O19" s="141">
        <f>(O18/Q18)</f>
        <v>3.4093435257767507E-2</v>
      </c>
      <c r="P19" s="142">
        <f>SUM(D19+F19+H19+J19+L19+N19)</f>
        <v>1</v>
      </c>
      <c r="Q19" s="96">
        <f>SUM(E19+G19+I19+K19+M19+O19)</f>
        <v>1</v>
      </c>
    </row>
    <row r="20" spans="3:20" x14ac:dyDescent="0.25">
      <c r="G20" s="23"/>
      <c r="I20" s="23"/>
      <c r="K20" s="23"/>
      <c r="M20" s="23"/>
      <c r="O20" s="23"/>
    </row>
    <row r="22" spans="3:20" x14ac:dyDescent="0.25"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3:20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3:20" x14ac:dyDescent="0.25"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3:20" x14ac:dyDescent="0.25"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3:20" x14ac:dyDescent="0.25"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</row>
  </sheetData>
  <mergeCells count="7">
    <mergeCell ref="C2:O3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workbookViewId="0">
      <selection activeCell="Q2" sqref="Q2"/>
    </sheetView>
  </sheetViews>
  <sheetFormatPr defaultRowHeight="15" x14ac:dyDescent="0.25"/>
  <cols>
    <col min="2" max="2" width="15.140625" customWidth="1"/>
    <col min="3" max="3" width="5.42578125" customWidth="1"/>
    <col min="4" max="5" width="5.7109375" customWidth="1"/>
    <col min="6" max="7" width="5.5703125" customWidth="1"/>
    <col min="8" max="8" width="5.140625" customWidth="1"/>
    <col min="9" max="9" width="5.28515625" customWidth="1"/>
    <col min="10" max="10" width="5.42578125" customWidth="1"/>
    <col min="11" max="11" width="5.7109375" customWidth="1"/>
    <col min="12" max="12" width="6.28515625" customWidth="1"/>
    <col min="13" max="13" width="5.28515625" customWidth="1"/>
    <col min="14" max="16" width="5.140625" customWidth="1"/>
  </cols>
  <sheetData>
    <row r="1" spans="2:16" ht="15.75" thickBot="1" x14ac:dyDescent="0.3"/>
    <row r="2" spans="2:16" x14ac:dyDescent="0.25">
      <c r="B2" s="249"/>
      <c r="C2" s="282" t="s">
        <v>55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4"/>
    </row>
    <row r="3" spans="2:16" ht="15.75" thickBot="1" x14ac:dyDescent="0.3">
      <c r="B3" s="250"/>
      <c r="C3" s="285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7"/>
    </row>
    <row r="4" spans="2:16" ht="15.75" thickBot="1" x14ac:dyDescent="0.3">
      <c r="B4" s="99"/>
      <c r="C4" s="135">
        <v>2006</v>
      </c>
      <c r="D4" s="135">
        <v>2007</v>
      </c>
      <c r="E4" s="135">
        <v>2008</v>
      </c>
      <c r="F4" s="135">
        <v>2009</v>
      </c>
      <c r="G4" s="135">
        <v>2010</v>
      </c>
      <c r="H4" s="135">
        <v>2011</v>
      </c>
      <c r="I4" s="135">
        <v>2012</v>
      </c>
      <c r="J4" s="135">
        <v>2013</v>
      </c>
      <c r="K4" s="135">
        <v>2014</v>
      </c>
      <c r="L4" s="135">
        <v>2015</v>
      </c>
      <c r="M4" s="135">
        <v>2016</v>
      </c>
      <c r="N4" s="135">
        <v>2017</v>
      </c>
      <c r="O4" s="135">
        <v>2018</v>
      </c>
      <c r="P4" s="136">
        <v>2019</v>
      </c>
    </row>
    <row r="5" spans="2:16" ht="15.75" thickBot="1" x14ac:dyDescent="0.3">
      <c r="B5" s="100" t="s">
        <v>18</v>
      </c>
      <c r="C5" s="2">
        <v>6</v>
      </c>
      <c r="D5" s="2">
        <v>6</v>
      </c>
      <c r="E5" s="2">
        <v>4</v>
      </c>
      <c r="F5" s="2">
        <v>3</v>
      </c>
      <c r="G5" s="2">
        <v>2</v>
      </c>
      <c r="H5" s="2">
        <v>4</v>
      </c>
      <c r="I5" s="2">
        <v>4</v>
      </c>
      <c r="J5" s="2">
        <v>5</v>
      </c>
      <c r="K5" s="2">
        <v>4</v>
      </c>
      <c r="L5" s="2">
        <v>8</v>
      </c>
      <c r="M5" s="63">
        <v>11</v>
      </c>
      <c r="N5" s="63">
        <v>8</v>
      </c>
      <c r="O5" s="63">
        <v>9</v>
      </c>
      <c r="P5" s="169">
        <v>5.57</v>
      </c>
    </row>
    <row r="6" spans="2:16" ht="15.75" thickBot="1" x14ac:dyDescent="0.3">
      <c r="B6" s="100" t="s">
        <v>19</v>
      </c>
      <c r="C6" s="2">
        <v>29</v>
      </c>
      <c r="D6" s="2">
        <v>26</v>
      </c>
      <c r="E6" s="2">
        <v>25</v>
      </c>
      <c r="F6" s="2">
        <v>32</v>
      </c>
      <c r="G6" s="2">
        <v>33</v>
      </c>
      <c r="H6" s="2">
        <v>37</v>
      </c>
      <c r="I6" s="2">
        <v>41</v>
      </c>
      <c r="J6" s="2">
        <v>38</v>
      </c>
      <c r="K6" s="2">
        <v>31</v>
      </c>
      <c r="L6" s="2">
        <v>31</v>
      </c>
      <c r="M6" s="63">
        <v>18</v>
      </c>
      <c r="N6" s="63">
        <v>15</v>
      </c>
      <c r="O6" s="63">
        <v>22</v>
      </c>
      <c r="P6" s="169">
        <v>49.55</v>
      </c>
    </row>
    <row r="7" spans="2:16" ht="15.75" thickBot="1" x14ac:dyDescent="0.3">
      <c r="B7" s="100" t="s">
        <v>20</v>
      </c>
      <c r="C7" s="2">
        <v>11</v>
      </c>
      <c r="D7" s="2">
        <v>13</v>
      </c>
      <c r="E7" s="2">
        <v>10</v>
      </c>
      <c r="F7" s="2">
        <v>8</v>
      </c>
      <c r="G7" s="2">
        <v>7</v>
      </c>
      <c r="H7" s="2">
        <v>7</v>
      </c>
      <c r="I7" s="2">
        <v>3</v>
      </c>
      <c r="J7" s="2">
        <v>3</v>
      </c>
      <c r="K7" s="2">
        <v>2</v>
      </c>
      <c r="L7" s="2">
        <v>3</v>
      </c>
      <c r="M7" s="63">
        <v>3</v>
      </c>
      <c r="N7" s="63">
        <v>1</v>
      </c>
      <c r="O7" s="63">
        <v>5</v>
      </c>
      <c r="P7" s="169">
        <v>1.26</v>
      </c>
    </row>
    <row r="8" spans="2:16" ht="15.75" thickBot="1" x14ac:dyDescent="0.3">
      <c r="B8" s="100" t="s">
        <v>21</v>
      </c>
      <c r="C8" s="2">
        <v>38</v>
      </c>
      <c r="D8" s="2">
        <v>39</v>
      </c>
      <c r="E8" s="2">
        <v>42</v>
      </c>
      <c r="F8" s="2">
        <v>35</v>
      </c>
      <c r="G8" s="2">
        <v>35</v>
      </c>
      <c r="H8" s="2">
        <v>30</v>
      </c>
      <c r="I8" s="2">
        <v>31</v>
      </c>
      <c r="J8" s="2">
        <v>31</v>
      </c>
      <c r="K8" s="2">
        <v>36</v>
      </c>
      <c r="L8" s="2">
        <v>43</v>
      </c>
      <c r="M8" s="63">
        <v>48</v>
      </c>
      <c r="N8" s="63">
        <v>54</v>
      </c>
      <c r="O8" s="63">
        <v>37</v>
      </c>
      <c r="P8" s="169">
        <v>26.86</v>
      </c>
    </row>
    <row r="9" spans="2:16" ht="15.75" thickBot="1" x14ac:dyDescent="0.3">
      <c r="B9" s="100" t="s">
        <v>22</v>
      </c>
      <c r="C9" s="2">
        <v>9</v>
      </c>
      <c r="D9" s="2">
        <v>9</v>
      </c>
      <c r="E9" s="2">
        <v>12</v>
      </c>
      <c r="F9" s="2">
        <v>9</v>
      </c>
      <c r="G9" s="2">
        <v>12</v>
      </c>
      <c r="H9" s="2">
        <v>13</v>
      </c>
      <c r="I9" s="2">
        <v>13</v>
      </c>
      <c r="J9" s="2">
        <v>15</v>
      </c>
      <c r="K9" s="2">
        <v>21</v>
      </c>
      <c r="L9" s="2">
        <v>12</v>
      </c>
      <c r="M9" s="63">
        <v>17</v>
      </c>
      <c r="N9" s="63">
        <v>19</v>
      </c>
      <c r="O9" s="63">
        <v>23</v>
      </c>
      <c r="P9" s="169">
        <v>13.34</v>
      </c>
    </row>
    <row r="10" spans="2:16" ht="15.75" thickBot="1" x14ac:dyDescent="0.3">
      <c r="B10" s="12" t="s">
        <v>23</v>
      </c>
      <c r="C10" s="2">
        <v>7</v>
      </c>
      <c r="D10" s="2">
        <v>7</v>
      </c>
      <c r="E10" s="2">
        <v>7</v>
      </c>
      <c r="F10" s="2">
        <v>13</v>
      </c>
      <c r="G10" s="2">
        <v>11</v>
      </c>
      <c r="H10" s="2">
        <v>9</v>
      </c>
      <c r="I10" s="2">
        <v>8</v>
      </c>
      <c r="J10" s="2">
        <v>8</v>
      </c>
      <c r="K10" s="2">
        <v>6</v>
      </c>
      <c r="L10" s="2">
        <v>3</v>
      </c>
      <c r="M10" s="63">
        <v>3</v>
      </c>
      <c r="N10" s="63">
        <v>3</v>
      </c>
      <c r="O10" s="63">
        <v>4</v>
      </c>
      <c r="P10" s="169">
        <v>3.41</v>
      </c>
    </row>
    <row r="11" spans="2:16" ht="15.75" thickBot="1" x14ac:dyDescent="0.3">
      <c r="B11" s="12" t="s">
        <v>8</v>
      </c>
      <c r="C11" s="2">
        <f t="shared" ref="C11:H11" si="0">SUM(C5:C10)</f>
        <v>100</v>
      </c>
      <c r="D11" s="2">
        <f t="shared" si="0"/>
        <v>100</v>
      </c>
      <c r="E11" s="2">
        <f t="shared" si="0"/>
        <v>100</v>
      </c>
      <c r="F11" s="2">
        <f t="shared" si="0"/>
        <v>100</v>
      </c>
      <c r="G11" s="2">
        <f t="shared" si="0"/>
        <v>100</v>
      </c>
      <c r="H11" s="2">
        <f t="shared" si="0"/>
        <v>100</v>
      </c>
      <c r="I11" s="2">
        <f t="shared" ref="I11:M11" si="1">SUM(I5:I10)</f>
        <v>100</v>
      </c>
      <c r="J11" s="2">
        <f t="shared" si="1"/>
        <v>100</v>
      </c>
      <c r="K11" s="2">
        <f t="shared" si="1"/>
        <v>100</v>
      </c>
      <c r="L11" s="2">
        <f t="shared" si="1"/>
        <v>100</v>
      </c>
      <c r="M11" s="63">
        <f t="shared" si="1"/>
        <v>100</v>
      </c>
      <c r="N11" s="63">
        <v>100</v>
      </c>
      <c r="O11" s="63">
        <f>SUM(O5:O10)</f>
        <v>100</v>
      </c>
      <c r="P11" s="170">
        <f>SUM(P5:P10)</f>
        <v>99.99</v>
      </c>
    </row>
    <row r="22" spans="5:5" x14ac:dyDescent="0.25">
      <c r="E22" s="19"/>
    </row>
  </sheetData>
  <mergeCells count="2">
    <mergeCell ref="C2:P3"/>
    <mergeCell ref="B2:B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forg., áll.</vt:lpstr>
      <vt:lpstr>szolg. jell.</vt:lpstr>
      <vt:lpstr>ügyfelek</vt:lpstr>
      <vt:lpstr>ágazati megoszl.</vt:lpstr>
      <vt:lpstr>ág.-i összesítés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2020-03-03T09:14:35Z</cp:lastPrinted>
  <dcterms:created xsi:type="dcterms:W3CDTF">2016-01-14T08:39:02Z</dcterms:created>
  <dcterms:modified xsi:type="dcterms:W3CDTF">2021-02-19T13:24:46Z</dcterms:modified>
</cp:coreProperties>
</file>